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3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drawings/drawing46.xml" ContentType="application/vnd.openxmlformats-officedocument.drawing+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drawings/drawing35.xml" ContentType="application/vnd.openxmlformats-officedocument.drawing+xml"/>
  <Override PartName="/xl/worksheets/sheet3.xml" ContentType="application/vnd.openxmlformats-officedocument.spreadsheetml.worksheet+xml"/>
  <Override PartName="/xl/charts/chart27.xml" ContentType="application/vnd.openxmlformats-officedocument.drawingml.chart+xml"/>
  <Override PartName="/xl/drawings/drawing13.xml" ContentType="application/vnd.openxmlformats-officedocument.drawing+xml"/>
  <Override PartName="/xl/charts/chart38.xml" ContentType="application/vnd.openxmlformats-officedocument.drawingml.chart+xml"/>
  <Override PartName="/xl/drawings/drawing24.xml" ContentType="application/vnd.openxmlformats-officedocument.drawing+xml"/>
  <Override PartName="/xl/charts/chart56.xml" ContentType="application/vnd.openxmlformats-officedocument.drawingml.chart+xml"/>
  <Override PartName="/xl/drawings/drawing42.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xl/charts/chart16.xml" ContentType="application/vnd.openxmlformats-officedocument.drawingml.chart+xml"/>
  <Override PartName="/xl/charts/chart34.xml" ContentType="application/vnd.openxmlformats-officedocument.drawingml.chart+xml"/>
  <Override PartName="/xl/drawings/drawing20.xml" ContentType="application/vnd.openxmlformats-officedocument.drawing+xml"/>
  <Override PartName="/xl/charts/chart45.xml" ContentType="application/vnd.openxmlformats-officedocument.drawingml.chart+xml"/>
  <Override PartName="/xl/drawings/drawing31.xml" ContentType="application/vnd.openxmlformats-officedocument.drawing+xml"/>
  <Override PartName="/xl/charts/chart63.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xl/worksheets/sheet14.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drawings/drawing25.xml" ContentType="application/vnd.openxmlformats-officedocument.drawing+xml"/>
  <Override PartName="/xl/charts/chart57.xml" ContentType="application/vnd.openxmlformats-officedocument.drawingml.chart+xml"/>
  <Override PartName="/xl/drawings/drawing43.xml" ContentType="application/vnd.openxmlformats-officedocument.drawing+xml"/>
  <Override PartName="/docProps/app.xml" ContentType="application/vnd.openxmlformats-officedocument.extended-properties+xml"/>
  <Override PartName="/xl/charts/chart28.xml" ContentType="application/vnd.openxmlformats-officedocument.drawingml.chart+xml"/>
  <Override PartName="/xl/drawings/drawing14.xml" ContentType="application/vnd.openxmlformats-officedocument.drawing+xml"/>
  <Override PartName="/xl/charts/chart4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drawings/drawing30.xml" ContentType="application/vnd.openxmlformats-officedocument.drawing+xml"/>
  <Override PartName="/xl/charts/chart53.xml" ContentType="application/vnd.openxmlformats-officedocument.drawingml.chart+xml"/>
  <Override PartName="/xl/charts/chart64.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customXml/itemProps3.xml" ContentType="application/vnd.openxmlformats-officedocument.customXmlProperti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drawings/drawing15.xml" ContentType="application/vnd.openxmlformats-officedocument.drawing+xml"/>
  <Override PartName="/xl/drawings/drawing26.xml" ContentType="application/vnd.openxmlformats-officedocument.drawing+xml"/>
  <Override PartName="/xl/charts/chart58.xml" ContentType="application/vnd.openxmlformats-officedocument.drawingml.chart+xml"/>
  <Override PartName="/xl/drawings/drawing44.xml" ContentType="application/vnd.openxmlformats-officedocument.drawing+xml"/>
  <Override PartName="/xl/charts/chart18.xml" ContentType="application/vnd.openxmlformats-officedocument.drawingml.chart+xml"/>
  <Override PartName="/xl/charts/chart36.xml" ContentType="application/vnd.openxmlformats-officedocument.drawingml.chart+xml"/>
  <Override PartName="/xl/drawings/drawing22.xml" ContentType="application/vnd.openxmlformats-officedocument.drawing+xml"/>
  <Override PartName="/xl/charts/chart47.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drawings/drawing11.xml" ContentType="application/vnd.openxmlformats-officedocument.drawing+xml"/>
  <Override PartName="/xl/charts/chart54.xml" ContentType="application/vnd.openxmlformats-officedocument.drawingml.chart+xml"/>
  <Override PartName="/xl/drawings/drawing40.xml" ContentType="application/vnd.openxmlformats-officedocument.drawing+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drawings/drawing38.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xml"/>
  <Override PartName="/xl/charts/chart59.xml" ContentType="application/vnd.openxmlformats-officedocument.drawingml.chart+xml"/>
  <Override PartName="/xl/drawings/drawing45.xml" ContentType="application/vnd.openxmlformats-officedocument.drawing+xml"/>
  <Override PartName="/xl/drawings/drawing16.xml" ContentType="application/vnd.openxmlformats-officedocument.drawing+xml"/>
  <Override PartName="/xl/charts/chart48.xml" ContentType="application/vnd.openxmlformats-officedocument.drawingml.chart+xml"/>
  <Override PartName="/xl/drawings/drawing34.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drawings/drawing23.xml" ContentType="application/vnd.openxmlformats-officedocument.drawing+xml"/>
  <Override PartName="/xl/charts/chart55.xml" ContentType="application/vnd.openxmlformats-officedocument.drawingml.chart+xml"/>
  <Override PartName="/xl/drawings/drawing4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7" yWindow="0" windowWidth="11237" windowHeight="2726" firstSheet="43"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48"/>
  </externalReferences>
  <definedNames>
    <definedName name="_edn1" localSheetId="2">'1.3 VKT'!$I$50</definedName>
    <definedName name="_ednref1" localSheetId="2">'1.3 VKT'!$I$46</definedName>
    <definedName name="_ftn1" localSheetId="2">'1.3 VKT'!#REF!</definedName>
    <definedName name="_ftnref1" localSheetId="2">'1.3 VKT'!#REF!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calcChain.xml><?xml version="1.0" encoding="utf-8"?>
<calcChain xmlns="http://schemas.openxmlformats.org/spreadsheetml/2006/main">
  <c r="M7" i="101"/>
  <c r="T195" i="95"/>
  <c r="C22" i="26"/>
  <c r="B22"/>
  <c r="E35" i="71"/>
  <c r="F35"/>
  <c r="N304" i="95" l="1"/>
  <c r="M304"/>
  <c r="L304"/>
  <c r="K304"/>
  <c r="J304"/>
  <c r="I304"/>
  <c r="H304"/>
  <c r="G304"/>
  <c r="F304"/>
  <c r="E304"/>
  <c r="D304"/>
  <c r="C304"/>
  <c r="B304"/>
  <c r="L109"/>
  <c r="S9" i="34"/>
  <c r="S10"/>
  <c r="S11"/>
  <c r="S12"/>
  <c r="S13"/>
  <c r="S14"/>
  <c r="S15"/>
  <c r="S16"/>
  <c r="S17"/>
  <c r="S8"/>
  <c r="H9"/>
  <c r="H10"/>
  <c r="H11"/>
  <c r="H12"/>
  <c r="H13"/>
  <c r="H14"/>
  <c r="H15"/>
  <c r="H16"/>
  <c r="H17"/>
  <c r="H18"/>
  <c r="H19"/>
  <c r="H20"/>
  <c r="H21"/>
  <c r="H8"/>
  <c r="L17"/>
  <c r="M17"/>
  <c r="N17"/>
  <c r="O17"/>
  <c r="P17"/>
  <c r="Q17"/>
  <c r="K17"/>
  <c r="C21"/>
  <c r="D21"/>
  <c r="E21"/>
  <c r="F21"/>
  <c r="G21"/>
  <c r="B21"/>
  <c r="G19" i="112"/>
  <c r="F19"/>
  <c r="E19"/>
  <c r="D19"/>
  <c r="C19"/>
  <c r="B19"/>
  <c r="C21" i="105"/>
  <c r="D21"/>
  <c r="E21"/>
  <c r="F21"/>
  <c r="G21"/>
  <c r="H21"/>
  <c r="I21"/>
  <c r="J21"/>
  <c r="K21"/>
  <c r="L21"/>
  <c r="M21"/>
  <c r="N21"/>
  <c r="B21"/>
  <c r="E15" i="102" l="1"/>
  <c r="D15"/>
  <c r="C15"/>
  <c r="B15"/>
  <c r="E14"/>
  <c r="D14"/>
  <c r="C14"/>
  <c r="B14"/>
  <c r="E13"/>
  <c r="D13"/>
  <c r="C13"/>
  <c r="B13"/>
  <c r="E12"/>
  <c r="D12"/>
  <c r="C12"/>
  <c r="B12"/>
  <c r="C16" i="10"/>
  <c r="D16"/>
  <c r="E16"/>
  <c r="F16"/>
  <c r="G16"/>
  <c r="H16"/>
  <c r="I16"/>
  <c r="J16"/>
  <c r="K16"/>
  <c r="L16"/>
  <c r="M16"/>
  <c r="N16"/>
  <c r="B16"/>
  <c r="C13"/>
  <c r="C17" s="1"/>
  <c r="C18" s="1"/>
  <c r="D13"/>
  <c r="D17" s="1"/>
  <c r="D18" s="1"/>
  <c r="E13"/>
  <c r="E17" s="1"/>
  <c r="E18" s="1"/>
  <c r="F13"/>
  <c r="F17" s="1"/>
  <c r="F18" s="1"/>
  <c r="G13"/>
  <c r="G17" s="1"/>
  <c r="G18" s="1"/>
  <c r="H13"/>
  <c r="H17" s="1"/>
  <c r="H18" s="1"/>
  <c r="I13"/>
  <c r="I17" s="1"/>
  <c r="I18" s="1"/>
  <c r="J13"/>
  <c r="J17" s="1"/>
  <c r="J18" s="1"/>
  <c r="K13"/>
  <c r="K17" s="1"/>
  <c r="K18" s="1"/>
  <c r="L13"/>
  <c r="L17" s="1"/>
  <c r="L18" s="1"/>
  <c r="M13"/>
  <c r="M17" s="1"/>
  <c r="M18" s="1"/>
  <c r="N13"/>
  <c r="N17" s="1"/>
  <c r="N18" s="1"/>
  <c r="B13"/>
  <c r="B17" s="1"/>
  <c r="B18" s="1"/>
  <c r="C18" i="99" l="1"/>
  <c r="D18"/>
  <c r="E18"/>
  <c r="F18"/>
  <c r="G18"/>
  <c r="H18"/>
  <c r="I18"/>
  <c r="J18"/>
  <c r="K18"/>
  <c r="L18"/>
  <c r="M18"/>
  <c r="N18"/>
  <c r="O18"/>
  <c r="P18"/>
  <c r="B18"/>
  <c r="C17"/>
  <c r="D17"/>
  <c r="E17"/>
  <c r="F17"/>
  <c r="G17"/>
  <c r="H17"/>
  <c r="I17"/>
  <c r="J17"/>
  <c r="K17"/>
  <c r="L17"/>
  <c r="M17"/>
  <c r="N17"/>
  <c r="O17"/>
  <c r="P17"/>
  <c r="Q17"/>
  <c r="B17"/>
  <c r="G19" i="34" l="1"/>
  <c r="G18"/>
  <c r="G16"/>
  <c r="G14"/>
  <c r="G12"/>
  <c r="G10"/>
  <c r="G9"/>
  <c r="O44" i="69" l="1"/>
  <c r="O45"/>
  <c r="O46"/>
  <c r="O47"/>
  <c r="O48"/>
  <c r="O49"/>
  <c r="O50"/>
  <c r="O51"/>
  <c r="O52"/>
  <c r="O53"/>
  <c r="O54"/>
  <c r="O55"/>
  <c r="O56"/>
  <c r="O57"/>
  <c r="O58"/>
  <c r="O59"/>
  <c r="O60"/>
  <c r="O61"/>
  <c r="O62"/>
  <c r="O63"/>
  <c r="O64"/>
  <c r="O65"/>
  <c r="O66"/>
  <c r="O67"/>
  <c r="O68"/>
  <c r="O43"/>
  <c r="H25" i="14"/>
  <c r="H24"/>
  <c r="H23"/>
  <c r="H22"/>
  <c r="H21"/>
  <c r="H20"/>
  <c r="H19"/>
  <c r="H18"/>
  <c r="H17"/>
  <c r="H16"/>
  <c r="H15"/>
  <c r="H14"/>
  <c r="H13"/>
  <c r="H12"/>
  <c r="H11"/>
  <c r="H10"/>
  <c r="F101" i="9"/>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K21"/>
  <c r="F21"/>
  <c r="K20"/>
  <c r="F20"/>
  <c r="K19"/>
  <c r="F19"/>
  <c r="K18"/>
  <c r="F18"/>
  <c r="K17"/>
  <c r="F17"/>
  <c r="K16"/>
  <c r="F16"/>
  <c r="K15"/>
  <c r="F15"/>
  <c r="K14"/>
  <c r="F14"/>
  <c r="K13"/>
  <c r="F13"/>
  <c r="K12"/>
  <c r="F12"/>
  <c r="K11"/>
  <c r="F11"/>
  <c r="K10"/>
  <c r="F10"/>
  <c r="F9"/>
  <c r="F8"/>
  <c r="F7"/>
  <c r="C10" i="15"/>
  <c r="D10"/>
  <c r="E10"/>
  <c r="F10"/>
  <c r="G10"/>
  <c r="H10"/>
  <c r="I10"/>
  <c r="J10"/>
  <c r="K10"/>
  <c r="B10"/>
  <c r="C9"/>
  <c r="D9"/>
  <c r="E9"/>
  <c r="F9"/>
  <c r="G9"/>
  <c r="H9"/>
  <c r="I9"/>
  <c r="J9"/>
  <c r="K9"/>
  <c r="B9"/>
  <c r="K23" i="9" l="1"/>
  <c r="H24" s="1"/>
  <c r="H53" l="1"/>
  <c r="H56"/>
  <c r="H41"/>
  <c r="H62"/>
  <c r="H12"/>
  <c r="H40"/>
  <c r="H13"/>
  <c r="H76"/>
  <c r="H43"/>
  <c r="H19"/>
  <c r="H84"/>
  <c r="H98"/>
  <c r="H10"/>
  <c r="H55"/>
  <c r="H91"/>
  <c r="H46"/>
  <c r="H25"/>
  <c r="H70"/>
  <c r="H81"/>
  <c r="H39"/>
  <c r="H30"/>
  <c r="H28"/>
  <c r="H89"/>
  <c r="H7"/>
  <c r="H29"/>
  <c r="H52"/>
  <c r="H16"/>
  <c r="H97"/>
  <c r="H92"/>
  <c r="H60"/>
  <c r="H82"/>
  <c r="H34"/>
  <c r="H31"/>
  <c r="H87"/>
  <c r="H61"/>
  <c r="H71"/>
  <c r="H100"/>
  <c r="H14"/>
  <c r="H68"/>
  <c r="H22"/>
  <c r="H90"/>
  <c r="H42"/>
  <c r="H47"/>
  <c r="H15"/>
  <c r="H75"/>
  <c r="H69"/>
  <c r="H48"/>
  <c r="H11"/>
  <c r="H35"/>
  <c r="H96"/>
  <c r="H80"/>
  <c r="H64"/>
  <c r="H36"/>
  <c r="H8"/>
  <c r="H21"/>
  <c r="H49"/>
  <c r="H94"/>
  <c r="H78"/>
  <c r="H58"/>
  <c r="H32"/>
  <c r="H93"/>
  <c r="H27"/>
  <c r="H51"/>
  <c r="H45"/>
  <c r="H99"/>
  <c r="H79"/>
  <c r="H83"/>
  <c r="H63"/>
  <c r="H9"/>
  <c r="H17"/>
  <c r="H74"/>
  <c r="H50"/>
  <c r="H101"/>
  <c r="H20"/>
  <c r="H23"/>
  <c r="H88"/>
  <c r="H72"/>
  <c r="H44"/>
  <c r="H26"/>
  <c r="H77"/>
  <c r="H86"/>
  <c r="H66"/>
  <c r="H38"/>
  <c r="H18"/>
  <c r="H37"/>
  <c r="H85"/>
  <c r="H59"/>
  <c r="H57"/>
  <c r="H95"/>
  <c r="H65"/>
  <c r="H73"/>
  <c r="H67"/>
  <c r="H33"/>
  <c r="H54"/>
</calcChain>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<sst xmlns="http://schemas.openxmlformats.org/spreadsheetml/2006/main" count="1011" uniqueCount="528">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</sst>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theme="10"/>
      <name val="Arial"/>
      <family val="2"/>
    </font>
    <font>
      <sz val="10"/>
      <name val="Arial"/>
      <family val="2"/>
    </font>
    <font>
      <sz val="8"/>
      <color theme="1"/>
      <name val="Arial"/>
      <family val="2"/>
    </font>
    <font>
      <sz val="10"/>
      <name val="Roman 10cpi"/>
    </font>
    <font>
      <sz val="8"/>
      <name val="Arial"/>
      <family val="2"/>
    </font>
    <font>
      <sz val="11"/>
      <color theme="1"/>
      <name val="Arial"/>
      <family val="2"/>
    </font>
    <font>
      <sz val="10"/>
      <color indexed="8"/>
      <name val="Arial"/>
      <family val="2"/>
    </font>
    <font>
      <b/>
      <sz val="10"/>
      <name val="Arial"/>
      <family val="2"/>
    </font>
    <font>
      <u/>
      <sz val="10"/>
      <color indexed="12"/>
      <name val="Arial"/>
      <family val="2"/>
    </font>
    <font>
      <sz val="11"/>
      <color theme="1"/>
      <name val="Calibri"/>
      <family val="2"/>
      <scheme val="minor"/>
    </font>
    <font>
      <sz val="10"/>
      <color theme="1"/>
      <name val="Calibri"/>
      <family val="2"/>
    </font>
    <font>
      <sz val="10"/>
      <name val="MS Sans Serif"/>
      <family val="2"/>
    </font>
    <font>
      <u/>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7111117893"/>
      <name val="Calibri"/>
      <family val="2"/>
      <scheme val="minor"/>
    </font>
    <font>
      <sz val="12"/>
      <color theme="9" tint="0.39997558519241921"/>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7111117893"/>
      <name val="Calibri"/>
      <family val="2"/>
      <scheme val="minor"/>
    </font>
    <font>
      <i/>
      <sz val="12"/>
      <color theme="4" tint="-0.249977111117893"/>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C6E9FC"/>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rgb="FF00A9EF"/>
      </left>
      <right/>
      <top style="thin">
        <color rgb="FF00A9EF"/>
      </top>
      <bottom/>
      <diagonal/>
    </border>
    <border>
      <left/>
      <right style="thin">
        <color rgb="FF00A9EF"/>
      </right>
      <top style="thin">
        <color rgb="FF00A9EF"/>
      </top>
      <bottom/>
      <diagonal/>
    </border>
    <border>
      <left style="thin">
        <color rgb="FF00A9EF"/>
      </left>
      <right/>
      <top style="thin">
        <color rgb="FF00A9EF"/>
      </top>
      <bottom style="thin">
        <color rgb="FF00A9EF"/>
      </bottom>
      <diagonal/>
    </border>
    <border>
      <left/>
      <right/>
      <top style="thin">
        <color rgb="FF00A9EF"/>
      </top>
      <bottom style="thin">
        <color rgb="FF00A9EF"/>
      </bottom>
      <diagonal/>
    </border>
    <border>
      <left/>
      <right style="thin">
        <color rgb="FF00A9EF"/>
      </right>
      <top style="thin">
        <color rgb="FF00A9EF"/>
      </top>
      <bottom style="thin">
        <color rgb="FF00A9EF"/>
      </bottom>
      <diagonal/>
    </border>
    <border>
      <left style="thin">
        <color rgb="FF00A9EF"/>
      </left>
      <right/>
      <top/>
      <bottom style="thin">
        <color rgb="FF00A9EF"/>
      </bottom>
      <diagonal/>
    </border>
    <border>
      <left/>
      <right style="thin">
        <color rgb="FF00A9EF"/>
      </right>
      <top/>
      <bottom style="thin">
        <color rgb="FF00A9EF"/>
      </bottom>
      <diagonal/>
    </border>
    <border>
      <left style="thin">
        <color rgb="FF00A9EF"/>
      </left>
      <right style="thin">
        <color rgb="FF00A9EF"/>
      </right>
      <top style="thin">
        <color rgb="FF00A9EF"/>
      </top>
      <bottom style="thin">
        <color rgb="FF00A9EF"/>
      </bottom>
      <diagonal/>
    </border>
    <border>
      <left style="thin">
        <color rgb="FF00B0F0"/>
      </left>
      <right style="thin">
        <color rgb="FF00B0F0"/>
      </right>
      <top style="thin">
        <color rgb="FF00B0F0"/>
      </top>
      <bottom style="thin">
        <color rgb="FF00B0F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bottom style="medium">
        <color rgb="FF00A9EF"/>
      </bottom>
      <diagonal/>
    </border>
    <border>
      <left/>
      <right/>
      <top/>
      <bottom style="thin">
        <color theme="4" tint="0.39997558519241921"/>
      </bottom>
      <diagonal/>
    </border>
    <border>
      <left/>
      <right/>
      <top style="thin">
        <color theme="4" tint="0.39997558519241921"/>
      </top>
      <bottom/>
      <diagonal/>
    </border>
    <border>
      <left style="thin">
        <color rgb="FF00A9EF"/>
      </left>
      <right style="thin">
        <color rgb="FF00A9EF"/>
      </right>
      <top/>
      <bottom style="thin">
        <color rgb="FF00B0F0"/>
      </bottom>
      <diagonal/>
    </border>
  </borders>
  <cellStyleXfs count="7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0" fontId="21" fillId="0" borderId="0"/>
    <xf numFmtId="0" fontId="19" fillId="0" borderId="0"/>
    <xf numFmtId="0" fontId="19" fillId="0" borderId="0"/>
    <xf numFmtId="0" fontId="19" fillId="0" borderId="0"/>
    <xf numFmtId="9" fontId="1" fillId="0" borderId="0" applyFont="0" applyFill="0" applyBorder="0" applyAlignment="0" applyProtection="0"/>
    <xf numFmtId="0" fontId="27" fillId="0" borderId="0"/>
    <xf numFmtId="9" fontId="27"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alignment vertical="top"/>
      <protection locked="0"/>
    </xf>
    <xf numFmtId="0" fontId="31" fillId="0" borderId="0"/>
    <xf numFmtId="0" fontId="19" fillId="0" borderId="0"/>
    <xf numFmtId="0" fontId="23" fillId="0" borderId="0"/>
    <xf numFmtId="0" fontId="28" fillId="0" borderId="0"/>
    <xf numFmtId="0" fontId="19" fillId="0" borderId="0"/>
    <xf numFmtId="0" fontId="27" fillId="0" borderId="0"/>
    <xf numFmtId="9" fontId="19"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0" fontId="24" fillId="0" borderId="0">
      <alignment vertical="top"/>
    </xf>
    <xf numFmtId="0" fontId="32" fillId="2" borderId="0" applyNumberFormat="0" applyBorder="0" applyAlignment="0" applyProtection="0"/>
    <xf numFmtId="0" fontId="33" fillId="5" borderId="4" applyNumberFormat="0" applyAlignment="0" applyProtection="0"/>
    <xf numFmtId="0" fontId="27" fillId="0" borderId="0"/>
    <xf numFmtId="9" fontId="27" fillId="0" borderId="0" applyFont="0" applyFill="0" applyBorder="0" applyAlignment="0" applyProtection="0"/>
    <xf numFmtId="0" fontId="60" fillId="0" borderId="0"/>
  </cellStyleXfs>
  <cellXfs count="336">
    <xf numFmtId="0" fontId="0" fillId="0" borderId="0" xfId="0"/>
    <xf numFmtId="0" fontId="19" fillId="0" borderId="0" xfId="43" applyFont="1" applyAlignment="1" applyProtection="1"/>
    <xf numFmtId="0" fontId="20" fillId="0" borderId="0" xfId="0" applyFont="1"/>
    <xf numFmtId="0" fontId="18" fillId="0" borderId="0" xfId="43" applyAlignment="1" applyProtection="1"/>
    <xf numFmtId="0" fontId="0" fillId="0" borderId="0" xfId="0"/>
    <xf numFmtId="0" fontId="35" fillId="0" borderId="0" xfId="0" applyFont="1"/>
    <xf numFmtId="0" fontId="36" fillId="0" borderId="0" xfId="0" applyFont="1" applyFill="1"/>
    <xf numFmtId="0" fontId="36" fillId="0" borderId="0" xfId="0" applyFont="1"/>
    <xf numFmtId="0" fontId="37" fillId="0" borderId="0" xfId="0" applyFont="1"/>
    <xf numFmtId="0" fontId="36" fillId="0" borderId="0" xfId="0" applyNumberFormat="1" applyFont="1" applyProtection="1">
      <protection locked="0"/>
    </xf>
    <xf numFmtId="43" fontId="36" fillId="0" borderId="0" xfId="0" applyNumberFormat="1" applyFont="1"/>
    <xf numFmtId="164" fontId="36" fillId="0" borderId="0" xfId="42" applyNumberFormat="1" applyFont="1" applyProtection="1">
      <protection locked="0"/>
    </xf>
    <xf numFmtId="10" fontId="36" fillId="0" borderId="0" xfId="0" applyNumberFormat="1" applyFont="1"/>
    <xf numFmtId="164" fontId="36" fillId="0" borderId="0" xfId="42" applyNumberFormat="1" applyFont="1"/>
    <xf numFmtId="0" fontId="37" fillId="0" borderId="0" xfId="0" applyNumberFormat="1" applyFont="1" applyProtection="1">
      <protection locked="0"/>
    </xf>
    <xf numFmtId="10" fontId="37" fillId="0" borderId="0" xfId="0" applyNumberFormat="1" applyFont="1"/>
    <xf numFmtId="10" fontId="37" fillId="0" borderId="0" xfId="0" applyNumberFormat="1" applyFont="1" applyAlignment="1">
      <alignment horizontal="center"/>
    </xf>
    <xf numFmtId="0" fontId="37" fillId="0" borderId="0" xfId="0" applyFont="1" applyAlignment="1">
      <alignment horizontal="center"/>
    </xf>
    <xf numFmtId="171" fontId="36" fillId="0" borderId="0" xfId="0" applyNumberFormat="1" applyFont="1"/>
    <xf numFmtId="2" fontId="36" fillId="0" borderId="0" xfId="0" applyNumberFormat="1" applyFont="1"/>
    <xf numFmtId="0" fontId="38" fillId="0" borderId="0" xfId="43" applyFont="1" applyAlignment="1" applyProtection="1"/>
    <xf numFmtId="1" fontId="36" fillId="0" borderId="0" xfId="0" applyNumberFormat="1" applyFont="1"/>
    <xf numFmtId="164" fontId="36" fillId="0" borderId="0" xfId="0" applyNumberFormat="1" applyFont="1"/>
    <xf numFmtId="0" fontId="39" fillId="0" borderId="0" xfId="0" applyFont="1"/>
    <xf numFmtId="169" fontId="36" fillId="0" borderId="0" xfId="0" applyNumberFormat="1" applyFont="1"/>
    <xf numFmtId="0" fontId="41" fillId="0" borderId="0" xfId="44" applyFont="1"/>
    <xf numFmtId="0" fontId="41" fillId="0" borderId="0" xfId="44" applyFont="1" applyAlignment="1">
      <alignment horizontal="center"/>
    </xf>
    <xf numFmtId="0" fontId="41" fillId="0" borderId="0" xfId="44" applyFont="1" applyAlignment="1"/>
    <xf numFmtId="0" fontId="41" fillId="0" borderId="0" xfId="44" applyFont="1" applyBorder="1" applyAlignment="1">
      <alignment horizontal="left"/>
    </xf>
    <xf numFmtId="0" fontId="41" fillId="0" borderId="0" xfId="44" applyFont="1" applyBorder="1" applyAlignment="1">
      <alignment horizontal="center"/>
    </xf>
    <xf numFmtId="0" fontId="41" fillId="0" borderId="0" xfId="44" applyFont="1" applyBorder="1" applyAlignment="1">
      <alignment horizontal="fill"/>
    </xf>
    <xf numFmtId="1" fontId="41" fillId="0" borderId="0" xfId="44" applyNumberFormat="1" applyFont="1" applyAlignment="1">
      <alignment horizontal="left"/>
    </xf>
    <xf numFmtId="165" fontId="41" fillId="0" borderId="0" xfId="0" applyNumberFormat="1" applyFont="1" applyBorder="1" applyAlignment="1">
      <alignment horizontal="right"/>
    </xf>
    <xf numFmtId="0" fontId="42" fillId="0" borderId="0" xfId="0" applyFont="1"/>
    <xf numFmtId="1" fontId="41" fillId="0" borderId="0" xfId="44" applyNumberFormat="1" applyFont="1" applyFill="1" applyAlignment="1">
      <alignment horizontal="left"/>
    </xf>
    <xf numFmtId="3" fontId="41" fillId="0" borderId="0" xfId="0" applyNumberFormat="1" applyFont="1" applyAlignment="1">
      <alignment horizontal="right"/>
    </xf>
    <xf numFmtId="1" fontId="41" fillId="0" borderId="0" xfId="44" applyNumberFormat="1" applyFont="1" applyBorder="1" applyAlignment="1">
      <alignment horizontal="left"/>
    </xf>
    <xf numFmtId="0" fontId="41" fillId="0" borderId="0" xfId="44" applyFont="1" applyBorder="1" applyAlignment="1">
      <alignment horizontal="left" vertical="center"/>
    </xf>
    <xf numFmtId="166" fontId="41" fillId="0" borderId="0" xfId="46" applyNumberFormat="1" applyFont="1" applyAlignment="1"/>
    <xf numFmtId="0" fontId="41" fillId="0" borderId="0" xfId="46" applyNumberFormat="1" applyFont="1" applyAlignment="1">
      <alignment horizontal="left"/>
    </xf>
    <xf numFmtId="0" fontId="41" fillId="0" borderId="0" xfId="46" applyNumberFormat="1" applyFont="1" applyAlignment="1">
      <alignment horizontal="left" vertical="center"/>
    </xf>
    <xf numFmtId="172" fontId="41" fillId="0" borderId="0" xfId="0" applyNumberFormat="1" applyFont="1" applyBorder="1" applyAlignment="1">
      <alignment horizontal="right"/>
    </xf>
    <xf numFmtId="1" fontId="40" fillId="0" borderId="0" xfId="44" applyNumberFormat="1" applyFont="1" applyAlignment="1">
      <alignment horizontal="left"/>
    </xf>
    <xf numFmtId="172" fontId="41" fillId="0" borderId="0" xfId="0" applyNumberFormat="1" applyFont="1" applyAlignment="1">
      <alignment horizontal="right"/>
    </xf>
    <xf numFmtId="172" fontId="41" fillId="0" borderId="0" xfId="46" applyNumberFormat="1" applyFont="1" applyAlignment="1"/>
    <xf numFmtId="0" fontId="35" fillId="0" borderId="0" xfId="44" applyFont="1" applyAlignment="1"/>
    <xf numFmtId="3" fontId="41" fillId="0" borderId="0" xfId="0" applyNumberFormat="1" applyFont="1" applyBorder="1" applyAlignment="1">
      <alignment horizontal="right"/>
    </xf>
    <xf numFmtId="0" fontId="25" fillId="0" borderId="0" xfId="43" applyFont="1" applyAlignment="1" applyProtection="1"/>
    <xf numFmtId="0" fontId="36" fillId="0" borderId="0" xfId="0" applyFont="1" applyAlignment="1">
      <alignment horizontal="left"/>
    </xf>
    <xf numFmtId="0" fontId="43" fillId="0" borderId="23" xfId="0" applyFont="1" applyFill="1" applyBorder="1" applyAlignment="1">
      <alignment horizontal="right" vertical="center"/>
    </xf>
    <xf numFmtId="0" fontId="41" fillId="0" borderId="22" xfId="0" applyFont="1" applyFill="1" applyBorder="1" applyAlignment="1">
      <alignment vertical="top"/>
    </xf>
    <xf numFmtId="0" fontId="41" fillId="0" borderId="0" xfId="0" applyFont="1" applyFill="1" applyBorder="1" applyAlignment="1">
      <alignment vertical="top"/>
    </xf>
    <xf numFmtId="0" fontId="37" fillId="0" borderId="0" xfId="0" applyFont="1" applyFill="1"/>
    <xf numFmtId="43" fontId="41" fillId="0" borderId="22" xfId="42" applyFont="1" applyFill="1" applyBorder="1" applyAlignment="1">
      <alignment horizontal="center"/>
    </xf>
    <xf numFmtId="0" fontId="36" fillId="0" borderId="0" xfId="0" applyFont="1" applyFill="1" applyAlignment="1">
      <alignment horizontal="center"/>
    </xf>
    <xf numFmtId="164" fontId="36" fillId="0" borderId="0" xfId="0" applyNumberFormat="1" applyFont="1" applyFill="1" applyAlignment="1">
      <alignment horizontal="center"/>
    </xf>
    <xf numFmtId="10" fontId="36" fillId="0" borderId="0" xfId="0" applyNumberFormat="1" applyFont="1" applyFill="1" applyAlignment="1">
      <alignment horizontal="center"/>
    </xf>
    <xf numFmtId="0" fontId="40" fillId="0" borderId="22" xfId="0" applyFont="1" applyFill="1" applyBorder="1" applyAlignment="1">
      <alignment horizontal="center" vertical="top" wrapText="1"/>
    </xf>
    <xf numFmtId="0" fontId="37" fillId="0" borderId="0" xfId="0" applyFont="1" applyFill="1" applyAlignment="1">
      <alignment horizontal="center"/>
    </xf>
    <xf numFmtId="0" fontId="44" fillId="0" borderId="0" xfId="0" applyFont="1"/>
    <xf numFmtId="0" fontId="36" fillId="0" borderId="0" xfId="0" applyFont="1" applyAlignment="1">
      <alignment horizontal="center" vertical="top" wrapText="1"/>
    </xf>
    <xf numFmtId="10" fontId="36" fillId="0" borderId="0" xfId="42" applyNumberFormat="1" applyFont="1"/>
    <xf numFmtId="3" fontId="36" fillId="0" borderId="0" xfId="0" applyNumberFormat="1" applyFont="1"/>
    <xf numFmtId="9" fontId="36" fillId="0" borderId="0" xfId="0" applyNumberFormat="1" applyFont="1"/>
    <xf numFmtId="170" fontId="36" fillId="0" borderId="0" xfId="0" applyNumberFormat="1" applyFont="1"/>
    <xf numFmtId="0" fontId="36" fillId="0" borderId="0" xfId="0" applyFont="1" applyFill="1" applyAlignment="1">
      <alignment horizontal="left"/>
    </xf>
    <xf numFmtId="0" fontId="37" fillId="0" borderId="0" xfId="0" applyFont="1" applyAlignment="1">
      <alignment horizontal="center" vertical="top" wrapText="1"/>
    </xf>
    <xf numFmtId="0" fontId="45" fillId="0" borderId="0" xfId="0" applyFont="1"/>
    <xf numFmtId="0" fontId="41" fillId="0" borderId="0" xfId="0" applyFont="1" applyAlignment="1">
      <alignment horizontal="center" vertical="top" wrapText="1"/>
    </xf>
    <xf numFmtId="0" fontId="41" fillId="0" borderId="0" xfId="0" applyFont="1"/>
    <xf numFmtId="0" fontId="41" fillId="0" borderId="0" xfId="0" applyFont="1" applyBorder="1" applyAlignment="1">
      <alignment horizontal="center" vertical="top" wrapText="1"/>
    </xf>
    <xf numFmtId="0" fontId="36" fillId="37" borderId="12" xfId="0" applyFont="1" applyFill="1" applyBorder="1" applyAlignment="1">
      <alignment horizontal="center" vertical="top" wrapText="1"/>
    </xf>
    <xf numFmtId="169" fontId="36" fillId="0" borderId="0" xfId="0" applyNumberFormat="1" applyFont="1" applyAlignment="1">
      <alignment horizontal="center"/>
    </xf>
    <xf numFmtId="2" fontId="36" fillId="37" borderId="0" xfId="0" applyNumberFormat="1" applyFont="1" applyFill="1" applyBorder="1" applyAlignment="1">
      <alignment horizontal="center"/>
    </xf>
    <xf numFmtId="2" fontId="36" fillId="37" borderId="11" xfId="0" applyNumberFormat="1" applyFont="1" applyFill="1" applyBorder="1" applyAlignment="1">
      <alignment horizontal="center"/>
    </xf>
    <xf numFmtId="0" fontId="41" fillId="0" borderId="0" xfId="43" applyFont="1" applyAlignment="1" applyProtection="1"/>
    <xf numFmtId="0" fontId="36" fillId="0" borderId="0" xfId="0" applyFont="1" applyFill="1" applyBorder="1"/>
    <xf numFmtId="0" fontId="36" fillId="0" borderId="0" xfId="0" applyFont="1" applyFill="1" applyBorder="1" applyAlignment="1">
      <alignment horizontal="center" vertical="top" wrapText="1"/>
    </xf>
    <xf numFmtId="0" fontId="36" fillId="0" borderId="0" xfId="0" applyFont="1" applyFill="1" applyBorder="1" applyAlignment="1">
      <alignment horizontal="center"/>
    </xf>
    <xf numFmtId="169" fontId="36" fillId="0" borderId="0" xfId="0" applyNumberFormat="1" applyFont="1" applyFill="1" applyAlignment="1">
      <alignment horizontal="center"/>
    </xf>
    <xf numFmtId="2" fontId="36" fillId="0" borderId="0" xfId="0" applyNumberFormat="1" applyFont="1" applyFill="1" applyBorder="1" applyAlignment="1">
      <alignment horizontal="center"/>
    </xf>
    <xf numFmtId="169" fontId="36" fillId="0" borderId="0" xfId="0" applyNumberFormat="1" applyFont="1" applyFill="1" applyBorder="1" applyAlignment="1">
      <alignment horizontal="center"/>
    </xf>
    <xf numFmtId="0" fontId="36" fillId="0" borderId="0" xfId="0" applyFont="1" applyBorder="1"/>
    <xf numFmtId="0" fontId="36" fillId="0" borderId="0" xfId="0" applyFont="1" applyFill="1" applyBorder="1" applyAlignment="1">
      <alignment horizontal="center" vertical="center" wrapText="1"/>
    </xf>
    <xf numFmtId="0" fontId="36" fillId="0" borderId="0" xfId="0" applyFont="1" applyAlignment="1">
      <alignment vertical="center"/>
    </xf>
    <xf numFmtId="164" fontId="36" fillId="0" borderId="0" xfId="42" applyNumberFormat="1" applyFont="1" applyFill="1" applyBorder="1" applyAlignment="1">
      <alignment horizontal="right" vertical="center"/>
    </xf>
    <xf numFmtId="0" fontId="36" fillId="0" borderId="0" xfId="0" applyFont="1" applyFill="1" applyBorder="1" applyAlignment="1">
      <alignment horizontal="left" vertical="center"/>
    </xf>
    <xf numFmtId="0" fontId="40" fillId="0" borderId="0" xfId="47" applyFont="1"/>
    <xf numFmtId="0" fontId="41" fillId="0" borderId="0" xfId="47" applyFont="1"/>
    <xf numFmtId="0" fontId="40" fillId="0" borderId="0" xfId="45" applyFont="1"/>
    <xf numFmtId="0" fontId="41" fillId="0" borderId="0" xfId="45" applyFont="1"/>
    <xf numFmtId="0" fontId="41" fillId="0" borderId="0" xfId="47" applyFont="1" applyBorder="1"/>
    <xf numFmtId="0" fontId="41" fillId="0" borderId="0" xfId="47" applyFont="1" applyFill="1" applyBorder="1"/>
    <xf numFmtId="0" fontId="41" fillId="0" borderId="0" xfId="45" applyFont="1" applyFill="1" applyBorder="1"/>
    <xf numFmtId="0" fontId="41" fillId="0" borderId="0" xfId="45" applyFont="1" applyBorder="1"/>
    <xf numFmtId="169" fontId="36" fillId="0" borderId="0" xfId="0" applyNumberFormat="1" applyFont="1" applyBorder="1"/>
    <xf numFmtId="169" fontId="41" fillId="0" borderId="0" xfId="47" applyNumberFormat="1" applyFont="1" applyFill="1" applyBorder="1"/>
    <xf numFmtId="0" fontId="41" fillId="0" borderId="0" xfId="45" applyFont="1" applyAlignment="1">
      <alignment horizontal="center" wrapText="1"/>
    </xf>
    <xf numFmtId="0" fontId="41" fillId="0" borderId="0" xfId="47" applyFont="1" applyFill="1" applyBorder="1" applyAlignment="1">
      <alignment wrapText="1"/>
    </xf>
    <xf numFmtId="0" fontId="41" fillId="36" borderId="0" xfId="47" applyFont="1" applyFill="1"/>
    <xf numFmtId="1" fontId="41" fillId="36" borderId="0" xfId="47" applyNumberFormat="1" applyFont="1" applyFill="1"/>
    <xf numFmtId="0" fontId="40" fillId="36" borderId="0" xfId="47" applyFont="1" applyFill="1"/>
    <xf numFmtId="0" fontId="47" fillId="36" borderId="0" xfId="47" applyFont="1" applyFill="1"/>
    <xf numFmtId="0" fontId="48" fillId="36" borderId="0" xfId="47" applyFont="1" applyFill="1"/>
    <xf numFmtId="1" fontId="47" fillId="36" borderId="0" xfId="47" applyNumberFormat="1" applyFont="1" applyFill="1"/>
    <xf numFmtId="169" fontId="41" fillId="0" borderId="0" xfId="45" applyNumberFormat="1" applyFont="1"/>
    <xf numFmtId="1" fontId="41" fillId="0" borderId="0" xfId="47" applyNumberFormat="1" applyFont="1"/>
    <xf numFmtId="0" fontId="36" fillId="0" borderId="24" xfId="0" applyFont="1" applyBorder="1"/>
    <xf numFmtId="169" fontId="36" fillId="0" borderId="24" xfId="0" applyNumberFormat="1" applyFont="1" applyBorder="1"/>
    <xf numFmtId="169" fontId="41" fillId="0" borderId="0" xfId="47" applyNumberFormat="1" applyFont="1"/>
    <xf numFmtId="2" fontId="41" fillId="0" borderId="0" xfId="47" applyNumberFormat="1" applyFont="1"/>
    <xf numFmtId="1" fontId="36" fillId="0" borderId="0" xfId="0" applyNumberFormat="1" applyFont="1" applyBorder="1"/>
    <xf numFmtId="0" fontId="41" fillId="0" borderId="0" xfId="45" applyFont="1" applyFill="1" applyBorder="1" applyAlignment="1">
      <alignment horizontal="center" vertical="center" wrapText="1"/>
    </xf>
    <xf numFmtId="0" fontId="46" fillId="0" borderId="0" xfId="45" applyFont="1" applyFill="1" applyBorder="1" applyAlignment="1">
      <alignment horizontal="center"/>
    </xf>
    <xf numFmtId="169" fontId="46" fillId="0" borderId="0" xfId="45" applyNumberFormat="1" applyFont="1" applyFill="1" applyBorder="1" applyAlignment="1">
      <alignment horizontal="center"/>
    </xf>
    <xf numFmtId="1" fontId="46" fillId="0" borderId="0" xfId="45" applyNumberFormat="1" applyFont="1" applyFill="1" applyBorder="1" applyAlignment="1">
      <alignment horizontal="center"/>
    </xf>
    <xf numFmtId="0" fontId="41" fillId="0" borderId="0" xfId="45" applyFont="1" applyFill="1" applyBorder="1" applyAlignment="1">
      <alignment horizontal="center"/>
    </xf>
    <xf numFmtId="3" fontId="41" fillId="0" borderId="0" xfId="45" applyNumberFormat="1" applyFont="1" applyFill="1" applyBorder="1" applyAlignment="1">
      <alignment horizontal="center"/>
    </xf>
    <xf numFmtId="169" fontId="41" fillId="0" borderId="0" xfId="45" applyNumberFormat="1" applyFont="1" applyFill="1" applyBorder="1" applyAlignment="1">
      <alignment horizontal="center"/>
    </xf>
    <xf numFmtId="1" fontId="41" fillId="0" borderId="0" xfId="45" applyNumberFormat="1" applyFont="1" applyFill="1" applyBorder="1" applyAlignment="1">
      <alignment horizontal="center"/>
    </xf>
    <xf numFmtId="1" fontId="36" fillId="0" borderId="0" xfId="0" applyNumberFormat="1" applyFont="1" applyFill="1" applyBorder="1" applyAlignment="1">
      <alignment horizontal="center"/>
    </xf>
    <xf numFmtId="0" fontId="35" fillId="0" borderId="0" xfId="47" applyFont="1"/>
    <xf numFmtId="0" fontId="41" fillId="0" borderId="0" xfId="47" applyFont="1" applyAlignment="1">
      <alignment horizontal="center"/>
    </xf>
    <xf numFmtId="1" fontId="41" fillId="0" borderId="0" xfId="47" applyNumberFormat="1" applyFont="1" applyAlignment="1">
      <alignment horizontal="center"/>
    </xf>
    <xf numFmtId="0" fontId="41" fillId="0" borderId="0" xfId="47" applyFont="1" applyFill="1" applyAlignment="1">
      <alignment horizontal="center"/>
    </xf>
    <xf numFmtId="1" fontId="36" fillId="0" borderId="0" xfId="0" applyNumberFormat="1" applyFont="1" applyAlignment="1">
      <alignment horizontal="center"/>
    </xf>
    <xf numFmtId="1" fontId="41" fillId="0" borderId="0" xfId="47" applyNumberFormat="1" applyFont="1" applyFill="1"/>
    <xf numFmtId="0" fontId="41" fillId="0" borderId="0" xfId="45" applyFont="1" applyFill="1"/>
    <xf numFmtId="0" fontId="41" fillId="0" borderId="0" xfId="47" applyFont="1" applyFill="1"/>
    <xf numFmtId="0" fontId="34" fillId="0" borderId="0" xfId="0" applyFont="1"/>
    <xf numFmtId="164" fontId="41" fillId="0" borderId="0" xfId="42" applyNumberFormat="1" applyFont="1" applyFill="1" applyAlignment="1">
      <alignment horizontal="center"/>
    </xf>
    <xf numFmtId="164" fontId="36" fillId="0" borderId="0" xfId="42" applyNumberFormat="1" applyFont="1" applyAlignment="1">
      <alignment horizontal="center"/>
    </xf>
    <xf numFmtId="1" fontId="41" fillId="0" borderId="0" xfId="42" applyNumberFormat="1" applyFont="1" applyFill="1" applyAlignment="1">
      <alignment horizontal="center" vertical="center"/>
    </xf>
    <xf numFmtId="1" fontId="36" fillId="0" borderId="0" xfId="42" applyNumberFormat="1" applyFont="1" applyAlignment="1">
      <alignment horizontal="center"/>
    </xf>
    <xf numFmtId="0" fontId="40" fillId="0" borderId="0" xfId="45" applyFont="1" applyFill="1"/>
    <xf numFmtId="0" fontId="41" fillId="0" borderId="0" xfId="45" applyFont="1" applyFill="1" applyAlignment="1">
      <alignment horizontal="center"/>
    </xf>
    <xf numFmtId="1" fontId="40" fillId="0" borderId="0" xfId="47" applyNumberFormat="1" applyFont="1" applyFill="1"/>
    <xf numFmtId="0" fontId="40" fillId="0" borderId="0" xfId="45" applyFont="1" applyFill="1" applyAlignment="1">
      <alignment horizontal="center"/>
    </xf>
    <xf numFmtId="0" fontId="36" fillId="0" borderId="0" xfId="0" applyFont="1" applyAlignment="1">
      <alignment horizontal="center"/>
    </xf>
    <xf numFmtId="43" fontId="36" fillId="0" borderId="0" xfId="42" applyNumberFormat="1" applyFont="1" applyAlignment="1">
      <alignment horizontal="center"/>
    </xf>
    <xf numFmtId="49" fontId="37" fillId="0" borderId="0" xfId="0" applyNumberFormat="1" applyFont="1" applyAlignment="1">
      <alignment horizontal="center" vertical="center" wrapText="1"/>
    </xf>
    <xf numFmtId="49" fontId="36" fillId="0" borderId="0" xfId="0" applyNumberFormat="1" applyFont="1" applyAlignment="1">
      <alignment vertical="center" wrapText="1"/>
    </xf>
    <xf numFmtId="49" fontId="37" fillId="0" borderId="0" xfId="0" applyNumberFormat="1" applyFont="1" applyAlignment="1">
      <alignment vertical="center"/>
    </xf>
    <xf numFmtId="0" fontId="41" fillId="0" borderId="0" xfId="43" applyFont="1" applyFill="1" applyAlignment="1" applyProtection="1"/>
    <xf numFmtId="0" fontId="41" fillId="0" borderId="0" xfId="0" applyFont="1" applyFill="1"/>
    <xf numFmtId="167" fontId="36" fillId="0" borderId="0" xfId="0" applyNumberFormat="1" applyFont="1"/>
    <xf numFmtId="4" fontId="37" fillId="0" borderId="0" xfId="0" applyNumberFormat="1" applyFont="1" applyAlignment="1">
      <alignment horizontal="center"/>
    </xf>
    <xf numFmtId="167" fontId="36" fillId="0" borderId="0" xfId="0" applyNumberFormat="1" applyFont="1" applyAlignment="1">
      <alignment horizontal="center"/>
    </xf>
    <xf numFmtId="3" fontId="36" fillId="0" borderId="0" xfId="0" applyNumberFormat="1" applyFont="1" applyAlignment="1">
      <alignment horizontal="center"/>
    </xf>
    <xf numFmtId="49" fontId="36" fillId="0" borderId="0" xfId="0" applyNumberFormat="1" applyFont="1" applyBorder="1" applyAlignment="1">
      <alignment horizontal="center"/>
    </xf>
    <xf numFmtId="43" fontId="36" fillId="0" borderId="0" xfId="42" applyNumberFormat="1" applyFont="1" applyBorder="1"/>
    <xf numFmtId="43" fontId="36" fillId="0" borderId="0" xfId="42" applyNumberFormat="1" applyFont="1" applyFill="1" applyBorder="1"/>
    <xf numFmtId="0" fontId="4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69" fontId="41" fillId="0" borderId="0" xfId="0" applyNumberFormat="1" applyFont="1" applyFill="1" applyBorder="1" applyAlignment="1" applyProtection="1">
      <alignment horizontal="center" vertical="top"/>
      <protection locked="0"/>
    </xf>
    <xf numFmtId="169" fontId="41" fillId="0" borderId="0" xfId="0" applyNumberFormat="1" applyFont="1" applyBorder="1" applyAlignment="1">
      <alignment horizontal="center"/>
    </xf>
    <xf numFmtId="169" fontId="41" fillId="0" borderId="0" xfId="0" applyNumberFormat="1" applyFont="1" applyFill="1" applyBorder="1" applyAlignment="1">
      <alignment horizontal="center"/>
    </xf>
    <xf numFmtId="169" fontId="41" fillId="0" borderId="0" xfId="45" applyNumberFormat="1" applyFont="1" applyFill="1" applyBorder="1"/>
    <xf numFmtId="169" fontId="41" fillId="0" borderId="0" xfId="0" applyNumberFormat="1" applyFont="1"/>
    <xf numFmtId="0" fontId="41" fillId="0" borderId="0" xfId="45" applyFont="1" applyAlignment="1">
      <alignment horizontal="center"/>
    </xf>
    <xf numFmtId="0" fontId="41" fillId="0" borderId="0" xfId="47" applyFont="1" applyFill="1" applyBorder="1" applyAlignment="1">
      <alignment horizontal="center"/>
    </xf>
    <xf numFmtId="0" fontId="41" fillId="0" borderId="0" xfId="47" applyFont="1" applyFill="1" applyBorder="1" applyAlignment="1">
      <alignment horizontal="center" wrapText="1"/>
    </xf>
    <xf numFmtId="169" fontId="41" fillId="0" borderId="0" xfId="47" applyNumberFormat="1" applyFont="1" applyFill="1" applyBorder="1" applyAlignment="1">
      <alignment horizontal="center"/>
    </xf>
    <xf numFmtId="0" fontId="41" fillId="0" borderId="0" xfId="47" applyFont="1" applyBorder="1" applyAlignment="1">
      <alignment horizontal="center"/>
    </xf>
    <xf numFmtId="169" fontId="36" fillId="0" borderId="0" xfId="0" applyNumberFormat="1" applyFont="1" applyBorder="1" applyAlignment="1">
      <alignment horizontal="center"/>
    </xf>
    <xf numFmtId="169" fontId="41" fillId="0" borderId="0" xfId="45" applyNumberFormat="1" applyFont="1" applyBorder="1"/>
    <xf numFmtId="169" fontId="41" fillId="0" borderId="0" xfId="47" applyNumberFormat="1" applyFont="1" applyBorder="1" applyAlignment="1">
      <alignment horizontal="center"/>
    </xf>
    <xf numFmtId="1" fontId="36" fillId="0" borderId="0" xfId="48" applyNumberFormat="1" applyFont="1" applyFill="1" applyAlignment="1">
      <alignment horizontal="center"/>
    </xf>
    <xf numFmtId="1" fontId="36" fillId="0" borderId="0" xfId="0" applyNumberFormat="1" applyFont="1" applyFill="1" applyAlignment="1">
      <alignment horizontal="center"/>
    </xf>
    <xf numFmtId="1" fontId="36" fillId="0" borderId="0" xfId="48" applyNumberFormat="1" applyFont="1" applyFill="1" applyAlignment="1">
      <alignment horizontal="center" wrapText="1"/>
    </xf>
    <xf numFmtId="0" fontId="49" fillId="0" borderId="0" xfId="0" applyFont="1"/>
    <xf numFmtId="0" fontId="38" fillId="0" borderId="0" xfId="43" applyFont="1" applyAlignment="1" applyProtection="1">
      <alignment horizontal="center"/>
    </xf>
    <xf numFmtId="0" fontId="40" fillId="34" borderId="13" xfId="0" applyFont="1" applyFill="1" applyBorder="1"/>
    <xf numFmtId="0" fontId="40" fillId="34" borderId="14" xfId="0" applyFont="1" applyFill="1" applyBorder="1"/>
    <xf numFmtId="0" fontId="40" fillId="34" borderId="18" xfId="0" applyFont="1" applyFill="1" applyBorder="1"/>
    <xf numFmtId="0" fontId="40" fillId="34" borderId="19" xfId="0" applyFont="1" applyFill="1" applyBorder="1"/>
    <xf numFmtId="0" fontId="40" fillId="34" borderId="20" xfId="0" applyFont="1" applyFill="1" applyBorder="1" applyAlignment="1">
      <alignment horizontal="center"/>
    </xf>
    <xf numFmtId="0" fontId="40" fillId="34" borderId="20" xfId="0" applyFont="1" applyFill="1" applyBorder="1" applyAlignment="1">
      <alignment horizontal="center" wrapText="1"/>
    </xf>
    <xf numFmtId="0" fontId="50" fillId="35" borderId="20" xfId="0" applyFont="1" applyFill="1" applyBorder="1"/>
    <xf numFmtId="0" fontId="50" fillId="35" borderId="20" xfId="0" applyFont="1" applyFill="1" applyBorder="1" applyAlignment="1">
      <alignment horizontal="right" indent="2"/>
    </xf>
    <xf numFmtId="0" fontId="50" fillId="35" borderId="20" xfId="0" applyFont="1" applyFill="1" applyBorder="1" applyAlignment="1">
      <alignment horizontal="right" wrapText="1" indent="2"/>
    </xf>
    <xf numFmtId="0" fontId="50" fillId="0" borderId="20" xfId="0" applyFont="1" applyBorder="1"/>
    <xf numFmtId="0" fontId="50" fillId="0" borderId="20" xfId="0" applyFont="1" applyBorder="1" applyAlignment="1">
      <alignment horizontal="right" indent="2"/>
    </xf>
    <xf numFmtId="0" fontId="50" fillId="0" borderId="20" xfId="0" applyFont="1" applyBorder="1" applyAlignment="1">
      <alignment horizontal="right" wrapText="1" indent="2"/>
    </xf>
    <xf numFmtId="0" fontId="50" fillId="0" borderId="20" xfId="0" quotePrefix="1" applyFont="1" applyBorder="1" applyAlignment="1">
      <alignment horizontal="right" wrapText="1" indent="2"/>
    </xf>
    <xf numFmtId="0" fontId="40" fillId="0" borderId="0" xfId="0" applyFont="1"/>
    <xf numFmtId="0" fontId="40" fillId="0" borderId="18" xfId="0" applyFont="1" applyFill="1" applyBorder="1"/>
    <xf numFmtId="0" fontId="40" fillId="0" borderId="19" xfId="0" applyFont="1" applyFill="1" applyBorder="1"/>
    <xf numFmtId="0" fontId="40" fillId="0" borderId="20" xfId="0" applyFont="1" applyFill="1" applyBorder="1" applyAlignment="1">
      <alignment horizontal="center"/>
    </xf>
    <xf numFmtId="0" fontId="40" fillId="0" borderId="20" xfId="0" applyFont="1" applyFill="1" applyBorder="1" applyAlignment="1">
      <alignment horizontal="center" wrapText="1"/>
    </xf>
    <xf numFmtId="0" fontId="50" fillId="0" borderId="20" xfId="0" applyFont="1" applyFill="1" applyBorder="1"/>
    <xf numFmtId="0" fontId="50" fillId="0" borderId="20" xfId="0" applyFont="1" applyFill="1" applyBorder="1" applyAlignment="1">
      <alignment horizontal="center"/>
    </xf>
    <xf numFmtId="0" fontId="50" fillId="0" borderId="20" xfId="0" applyFont="1" applyFill="1" applyBorder="1" applyAlignment="1">
      <alignment horizontal="right" indent="2"/>
    </xf>
    <xf numFmtId="0" fontId="50" fillId="0" borderId="20" xfId="0" applyFont="1" applyFill="1" applyBorder="1" applyAlignment="1">
      <alignment horizontal="right" wrapText="1" indent="2"/>
    </xf>
    <xf numFmtId="0" fontId="50" fillId="0" borderId="15" xfId="0" applyFont="1" applyFill="1" applyBorder="1" applyAlignment="1">
      <alignment horizontal="right" wrapText="1" indent="2"/>
    </xf>
    <xf numFmtId="0" fontId="53" fillId="0" borderId="21" xfId="0" applyFont="1" applyFill="1" applyBorder="1" applyAlignment="1">
      <alignment horizontal="center" vertical="top" wrapText="1"/>
    </xf>
    <xf numFmtId="0" fontId="53" fillId="0" borderId="21" xfId="0" applyFont="1" applyFill="1" applyBorder="1" applyAlignment="1">
      <alignment horizontal="center"/>
    </xf>
    <xf numFmtId="0" fontId="52" fillId="0" borderId="27" xfId="0" applyFont="1" applyFill="1" applyBorder="1" applyAlignment="1">
      <alignment horizontal="center" wrapText="1"/>
    </xf>
    <xf numFmtId="0" fontId="54" fillId="0" borderId="0" xfId="0" applyFont="1"/>
    <xf numFmtId="168" fontId="36" fillId="0" borderId="0" xfId="0" applyNumberFormat="1" applyFont="1"/>
    <xf numFmtId="43" fontId="36" fillId="0" borderId="0" xfId="42" applyNumberFormat="1" applyFont="1"/>
    <xf numFmtId="0" fontId="36" fillId="0" borderId="0" xfId="0" applyFont="1" applyFill="1" applyAlignment="1">
      <alignment horizontal="center" wrapText="1"/>
    </xf>
    <xf numFmtId="1" fontId="36" fillId="0" borderId="0" xfId="0" applyNumberFormat="1" applyFont="1" applyFill="1"/>
    <xf numFmtId="9" fontId="36" fillId="0" borderId="0" xfId="0" applyNumberFormat="1" applyFont="1" applyFill="1"/>
    <xf numFmtId="173" fontId="36" fillId="0" borderId="0" xfId="0" applyNumberFormat="1" applyFont="1" applyAlignment="1">
      <alignment horizontal="center"/>
    </xf>
    <xf numFmtId="0" fontId="37" fillId="0" borderId="0" xfId="0" applyFont="1" applyAlignment="1">
      <alignment vertical="top"/>
    </xf>
    <xf numFmtId="49" fontId="36" fillId="0" borderId="0" xfId="0" applyNumberFormat="1" applyFont="1" applyAlignment="1">
      <alignment wrapText="1"/>
    </xf>
    <xf numFmtId="4" fontId="36" fillId="0" borderId="0" xfId="0" applyNumberFormat="1" applyFont="1"/>
    <xf numFmtId="170" fontId="36" fillId="0" borderId="0" xfId="0" applyNumberFormat="1" applyFont="1" applyAlignment="1">
      <alignment horizontal="center"/>
    </xf>
    <xf numFmtId="2" fontId="36" fillId="0" borderId="0" xfId="0" applyNumberFormat="1" applyFont="1" applyAlignment="1">
      <alignment horizontal="center"/>
    </xf>
    <xf numFmtId="3" fontId="37" fillId="0" borderId="0" xfId="0" applyNumberFormat="1" applyFont="1"/>
    <xf numFmtId="0" fontId="37" fillId="0" borderId="0" xfId="0" applyNumberFormat="1" applyFont="1" applyAlignment="1">
      <alignment vertical="center"/>
    </xf>
    <xf numFmtId="49" fontId="40" fillId="0" borderId="0" xfId="0" applyNumberFormat="1" applyFont="1" applyAlignment="1">
      <alignment vertical="center"/>
    </xf>
    <xf numFmtId="49" fontId="37" fillId="0" borderId="0" xfId="0" applyNumberFormat="1" applyFont="1" applyFill="1" applyAlignment="1">
      <alignment horizontal="center" vertical="center" wrapText="1"/>
    </xf>
    <xf numFmtId="4" fontId="36" fillId="0" borderId="0" xfId="0" applyNumberFormat="1" applyFont="1" applyFill="1"/>
    <xf numFmtId="4" fontId="36" fillId="0" borderId="0" xfId="0" applyNumberFormat="1" applyFont="1" applyAlignment="1">
      <alignment horizontal="center"/>
    </xf>
    <xf numFmtId="164" fontId="41" fillId="0" borderId="0" xfId="42" applyNumberFormat="1" applyFont="1"/>
    <xf numFmtId="0" fontId="41" fillId="0" borderId="0" xfId="0" applyFont="1" applyAlignment="1">
      <alignment horizontal="center"/>
    </xf>
    <xf numFmtId="164" fontId="41" fillId="0" borderId="0" xfId="42" applyNumberFormat="1" applyFont="1" applyAlignment="1">
      <alignment horizontal="center"/>
    </xf>
    <xf numFmtId="3" fontId="41" fillId="0" borderId="0" xfId="42" applyNumberFormat="1" applyFont="1" applyAlignment="1">
      <alignment horizontal="center"/>
    </xf>
    <xf numFmtId="0" fontId="36" fillId="0" borderId="0" xfId="0" applyNumberFormat="1" applyFont="1" applyAlignment="1">
      <alignment horizontal="left"/>
    </xf>
    <xf numFmtId="2" fontId="36" fillId="0" borderId="0" xfId="48" applyNumberFormat="1" applyFont="1"/>
    <xf numFmtId="9" fontId="36" fillId="0" borderId="0" xfId="48" applyFont="1"/>
    <xf numFmtId="1" fontId="36" fillId="0" borderId="0" xfId="48" applyNumberFormat="1" applyFont="1"/>
    <xf numFmtId="9" fontId="36" fillId="0" borderId="0" xfId="48" applyFont="1" applyFill="1"/>
    <xf numFmtId="2" fontId="36" fillId="0" borderId="0" xfId="48" applyNumberFormat="1" applyFont="1" applyFill="1"/>
    <xf numFmtId="9" fontId="36" fillId="0" borderId="0" xfId="48" applyFont="1" applyFill="1" applyAlignment="1">
      <alignment horizontal="center"/>
    </xf>
    <xf numFmtId="1" fontId="39" fillId="0" borderId="0" xfId="48" applyNumberFormat="1" applyFont="1" applyFill="1" applyAlignment="1">
      <alignment horizontal="center"/>
    </xf>
    <xf numFmtId="169" fontId="39" fillId="0" borderId="0" xfId="48" applyNumberFormat="1" applyFont="1" applyFill="1" applyAlignment="1">
      <alignment horizontal="center"/>
    </xf>
    <xf numFmtId="169" fontId="39" fillId="0" borderId="0" xfId="0" applyNumberFormat="1" applyFont="1" applyFill="1" applyAlignment="1">
      <alignment horizontal="center"/>
    </xf>
    <xf numFmtId="2" fontId="36" fillId="0" borderId="0" xfId="48" applyNumberFormat="1" applyFont="1" applyFill="1" applyAlignment="1">
      <alignment horizontal="center"/>
    </xf>
    <xf numFmtId="168" fontId="51" fillId="0" borderId="0" xfId="42" applyNumberFormat="1" applyFont="1" applyAlignment="1">
      <alignment vertical="top"/>
    </xf>
    <xf numFmtId="43" fontId="51" fillId="0" borderId="0" xfId="42" applyNumberFormat="1" applyFont="1" applyAlignment="1">
      <alignment vertical="top"/>
    </xf>
    <xf numFmtId="164" fontId="51" fillId="0" borderId="0" xfId="42" applyNumberFormat="1" applyFont="1" applyAlignment="1">
      <alignment vertical="top"/>
    </xf>
    <xf numFmtId="0" fontId="51" fillId="0" borderId="0" xfId="27" applyFont="1" applyFill="1"/>
    <xf numFmtId="2" fontId="51" fillId="0" borderId="0" xfId="0" applyNumberFormat="1" applyFont="1" applyFill="1" applyAlignment="1">
      <alignment horizontal="center"/>
    </xf>
    <xf numFmtId="2" fontId="41" fillId="0" borderId="0" xfId="0" applyNumberFormat="1" applyFont="1" applyFill="1" applyAlignment="1">
      <alignment horizontal="center"/>
    </xf>
    <xf numFmtId="0" fontId="55" fillId="0" borderId="0" xfId="27" applyFont="1" applyFill="1" applyAlignment="1">
      <alignment horizontal="center"/>
    </xf>
    <xf numFmtId="0" fontId="40" fillId="0" borderId="0" xfId="27" applyFont="1" applyFill="1" applyAlignment="1">
      <alignment horizontal="center"/>
    </xf>
    <xf numFmtId="0" fontId="40" fillId="0" borderId="0" xfId="27" quotePrefix="1" applyFont="1" applyFill="1" applyAlignment="1">
      <alignment horizontal="center"/>
    </xf>
    <xf numFmtId="9" fontId="36" fillId="0" borderId="0" xfId="48" applyNumberFormat="1" applyFont="1" applyFill="1" applyAlignment="1">
      <alignment horizontal="center"/>
    </xf>
    <xf numFmtId="9" fontId="36" fillId="0" borderId="0" xfId="48" applyFont="1" applyFill="1" applyAlignment="1">
      <alignment horizontal="center" wrapText="1"/>
    </xf>
    <xf numFmtId="0" fontId="51" fillId="0" borderId="0" xfId="45" applyFont="1" applyAlignment="1">
      <alignment vertical="top"/>
    </xf>
    <xf numFmtId="43" fontId="36" fillId="0" borderId="0" xfId="42" applyFont="1"/>
    <xf numFmtId="168" fontId="51" fillId="0" borderId="0" xfId="42" applyNumberFormat="1" applyFont="1" applyAlignment="1">
      <alignment horizontal="center" vertical="top"/>
    </xf>
    <xf numFmtId="43" fontId="51" fillId="0" borderId="0" xfId="42" applyNumberFormat="1" applyFont="1" applyAlignment="1">
      <alignment horizontal="center" vertical="top"/>
    </xf>
    <xf numFmtId="0" fontId="40" fillId="0" borderId="0" xfId="0" applyFont="1" applyAlignment="1">
      <alignment horizontal="center"/>
    </xf>
    <xf numFmtId="167" fontId="51" fillId="0" borderId="0" xfId="42" applyNumberFormat="1" applyFont="1" applyAlignment="1">
      <alignment horizontal="center" vertical="top"/>
    </xf>
    <xf numFmtId="17" fontId="36" fillId="0" borderId="0" xfId="0" applyNumberFormat="1" applyFont="1"/>
    <xf numFmtId="167" fontId="37" fillId="0" borderId="0" xfId="0" applyNumberFormat="1" applyFont="1"/>
    <xf numFmtId="0" fontId="50" fillId="0" borderId="0" xfId="0" applyFont="1"/>
    <xf numFmtId="0" fontId="50" fillId="0" borderId="0" xfId="0" applyFont="1" applyAlignment="1">
      <alignment horizontal="right"/>
    </xf>
    <xf numFmtId="9" fontId="36" fillId="0" borderId="0" xfId="0" applyNumberFormat="1" applyFont="1" applyAlignment="1">
      <alignment horizontal="center"/>
    </xf>
    <xf numFmtId="10" fontId="36" fillId="0" borderId="0" xfId="0" applyNumberFormat="1" applyFont="1" applyAlignment="1">
      <alignment horizontal="center"/>
    </xf>
    <xf numFmtId="0" fontId="41" fillId="0" borderId="0" xfId="43" applyFont="1" applyAlignment="1" applyProtection="1">
      <alignment horizontal="left"/>
    </xf>
    <xf numFmtId="9" fontId="37" fillId="0" borderId="0" xfId="0" applyNumberFormat="1" applyFont="1"/>
    <xf numFmtId="0" fontId="56" fillId="0" borderId="0" xfId="45" applyFont="1"/>
    <xf numFmtId="17" fontId="41" fillId="0" borderId="0" xfId="45" applyNumberFormat="1" applyFont="1"/>
    <xf numFmtId="0" fontId="41" fillId="0" borderId="0" xfId="45" applyFont="1" applyAlignment="1">
      <alignment horizontal="left"/>
    </xf>
    <xf numFmtId="10" fontId="41" fillId="0" borderId="0" xfId="45" applyNumberFormat="1" applyFont="1"/>
    <xf numFmtId="0" fontId="35" fillId="0" borderId="0" xfId="45" applyFont="1"/>
    <xf numFmtId="0" fontId="40" fillId="0" borderId="0" xfId="45" applyFont="1" applyAlignment="1">
      <alignment horizontal="center"/>
    </xf>
    <xf numFmtId="0" fontId="40" fillId="0" borderId="0" xfId="45" applyNumberFormat="1" applyFont="1" applyAlignment="1">
      <alignment horizontal="center"/>
    </xf>
    <xf numFmtId="0" fontId="41" fillId="0" borderId="0" xfId="45" quotePrefix="1" applyFont="1"/>
    <xf numFmtId="10" fontId="41" fillId="0" borderId="0" xfId="45" applyNumberFormat="1" applyFont="1" applyAlignment="1">
      <alignment horizontal="center"/>
    </xf>
    <xf numFmtId="10" fontId="36" fillId="0" borderId="0" xfId="48" applyNumberFormat="1" applyFont="1" applyFill="1" applyAlignment="1">
      <alignment horizontal="center"/>
    </xf>
    <xf numFmtId="0" fontId="37" fillId="0" borderId="0" xfId="48" applyNumberFormat="1" applyFont="1" applyFill="1" applyAlignment="1">
      <alignment horizontal="center"/>
    </xf>
    <xf numFmtId="0" fontId="37" fillId="0" borderId="0" xfId="0" applyNumberFormat="1" applyFont="1" applyFill="1" applyAlignment="1">
      <alignment horizontal="center"/>
    </xf>
    <xf numFmtId="0" fontId="36" fillId="0" borderId="0" xfId="0" applyFont="1" applyFill="1" applyAlignment="1">
      <alignment wrapText="1"/>
    </xf>
    <xf numFmtId="0" fontId="36" fillId="0" borderId="10" xfId="0" applyFont="1" applyFill="1" applyBorder="1" applyAlignment="1">
      <alignment horizontal="center"/>
    </xf>
    <xf numFmtId="169" fontId="36" fillId="0" borderId="0" xfId="0" applyNumberFormat="1" applyFont="1" applyFill="1"/>
    <xf numFmtId="0" fontId="36" fillId="0" borderId="0" xfId="0" applyNumberFormat="1" applyFont="1"/>
    <xf numFmtId="0" fontId="37" fillId="0" borderId="0" xfId="0" applyFont="1" applyAlignment="1">
      <alignment horizontal="left"/>
    </xf>
    <xf numFmtId="0" fontId="37" fillId="0" borderId="25" xfId="0" applyFont="1" applyFill="1" applyBorder="1"/>
    <xf numFmtId="2" fontId="36" fillId="0" borderId="0" xfId="0" applyNumberFormat="1" applyFont="1" applyFill="1" applyAlignment="1">
      <alignment horizontal="center"/>
    </xf>
    <xf numFmtId="2" fontId="37" fillId="0" borderId="26" xfId="0" applyNumberFormat="1" applyFont="1" applyFill="1" applyBorder="1" applyAlignment="1">
      <alignment horizontal="center"/>
    </xf>
    <xf numFmtId="2" fontId="36" fillId="0" borderId="0" xfId="0" applyNumberFormat="1" applyFont="1" applyFill="1" applyAlignment="1"/>
    <xf numFmtId="2" fontId="37" fillId="0" borderId="0" xfId="0" applyNumberFormat="1" applyFont="1" applyFill="1" applyAlignment="1">
      <alignment horizontal="center"/>
    </xf>
    <xf numFmtId="2" fontId="37" fillId="0" borderId="0" xfId="0" applyNumberFormat="1" applyFont="1" applyAlignment="1">
      <alignment horizontal="left"/>
    </xf>
    <xf numFmtId="2" fontId="37" fillId="0" borderId="0" xfId="0" applyNumberFormat="1" applyFont="1" applyAlignment="1">
      <alignment horizontal="center"/>
    </xf>
    <xf numFmtId="0" fontId="57" fillId="0" borderId="25" xfId="0" applyFont="1" applyFill="1" applyBorder="1" applyAlignment="1">
      <alignment horizontal="center"/>
    </xf>
    <xf numFmtId="0" fontId="57" fillId="0" borderId="0" xfId="0" applyFont="1" applyFill="1" applyBorder="1" applyAlignment="1">
      <alignment horizontal="center"/>
    </xf>
    <xf numFmtId="0" fontId="57" fillId="0" borderId="0" xfId="0" applyFont="1" applyAlignment="1">
      <alignment horizontal="center"/>
    </xf>
    <xf numFmtId="0" fontId="27" fillId="0" borderId="0" xfId="0" applyFont="1" applyAlignment="1">
      <alignment horizontal="center"/>
    </xf>
    <xf numFmtId="0" fontId="57" fillId="0" borderId="0" xfId="0" applyFont="1" applyAlignment="1">
      <alignment horizontal="left"/>
    </xf>
    <xf numFmtId="0" fontId="36" fillId="33" borderId="0" xfId="0" applyFont="1" applyFill="1"/>
    <xf numFmtId="0" fontId="36" fillId="0" borderId="0" xfId="0" applyFont="1" applyAlignment="1">
      <alignment horizontal="right"/>
    </xf>
    <xf numFmtId="0" fontId="37" fillId="0" borderId="0" xfId="0" applyFont="1" applyFill="1" applyAlignment="1">
      <alignment horizontal="left"/>
    </xf>
    <xf numFmtId="2" fontId="36" fillId="0" borderId="0" xfId="42" applyNumberFormat="1" applyFont="1" applyAlignment="1">
      <alignment horizontal="center"/>
    </xf>
    <xf numFmtId="0" fontId="41" fillId="0" borderId="0" xfId="0" applyFont="1" applyFill="1" applyBorder="1" applyAlignment="1">
      <alignment horizontal="left" vertical="center" wrapText="1"/>
    </xf>
    <xf numFmtId="169" fontId="41" fillId="0" borderId="0" xfId="0" applyNumberFormat="1" applyFont="1" applyFill="1" applyBorder="1" applyAlignment="1">
      <alignment horizontal="center" vertical="center" wrapText="1"/>
    </xf>
    <xf numFmtId="169" fontId="36" fillId="0" borderId="0" xfId="42" applyNumberFormat="1" applyFont="1" applyBorder="1" applyAlignment="1">
      <alignment horizontal="center"/>
    </xf>
    <xf numFmtId="1" fontId="40" fillId="0" borderId="0" xfId="0" applyNumberFormat="1" applyFont="1" applyFill="1" applyBorder="1" applyAlignment="1">
      <alignment horizontal="center" vertical="center" wrapText="1"/>
    </xf>
    <xf numFmtId="0" fontId="59" fillId="0" borderId="0" xfId="44" applyFont="1" applyBorder="1" applyAlignment="1">
      <alignment horizontal="center"/>
    </xf>
    <xf numFmtId="0" fontId="59" fillId="0" borderId="0" xfId="44" applyFont="1" applyBorder="1" applyAlignment="1">
      <alignment horizontal="fill"/>
    </xf>
    <xf numFmtId="174" fontId="22" fillId="0" borderId="0" xfId="74" applyNumberFormat="1" applyFont="1" applyBorder="1" applyAlignment="1">
      <alignment horizontal="right"/>
    </xf>
    <xf numFmtId="172" fontId="41" fillId="0" borderId="0" xfId="0" applyNumberFormat="1" applyFont="1" applyBorder="1" applyAlignment="1">
      <alignment horizontal="center"/>
    </xf>
    <xf numFmtId="172" fontId="41" fillId="0" borderId="0" xfId="0" applyNumberFormat="1" applyFont="1" applyAlignment="1">
      <alignment horizontal="center"/>
    </xf>
    <xf numFmtId="0" fontId="50" fillId="0" borderId="0" xfId="0" applyFont="1" applyFill="1" applyBorder="1"/>
    <xf numFmtId="0" fontId="50" fillId="0" borderId="0" xfId="0" applyFont="1" applyFill="1" applyBorder="1" applyAlignment="1">
      <alignment horizontal="right"/>
    </xf>
    <xf numFmtId="0" fontId="61" fillId="0" borderId="0" xfId="0" applyFont="1" applyFill="1" applyBorder="1"/>
    <xf numFmtId="0" fontId="61" fillId="0" borderId="0" xfId="0" applyFont="1" applyFill="1" applyBorder="1" applyAlignment="1">
      <alignment horizontal="center" wrapText="1"/>
    </xf>
    <xf numFmtId="0" fontId="50" fillId="0" borderId="0" xfId="0" applyFont="1" applyFill="1" applyBorder="1" applyAlignment="1">
      <alignment horizontal="center"/>
    </xf>
    <xf numFmtId="4" fontId="61" fillId="0" borderId="0" xfId="0" applyNumberFormat="1" applyFont="1" applyFill="1" applyBorder="1" applyAlignment="1">
      <alignment horizontal="center"/>
    </xf>
    <xf numFmtId="0" fontId="61" fillId="0" borderId="0" xfId="0" applyFont="1" applyFill="1" applyBorder="1" applyAlignment="1">
      <alignment horizontal="center"/>
    </xf>
    <xf numFmtId="4" fontId="37" fillId="0" borderId="0" xfId="0" applyNumberFormat="1" applyFont="1" applyAlignment="1">
      <alignment horizontal="left"/>
    </xf>
    <xf numFmtId="166" fontId="59" fillId="0" borderId="0" xfId="46" applyNumberFormat="1" applyFont="1" applyAlignment="1"/>
    <xf numFmtId="172" fontId="41" fillId="0" borderId="0" xfId="46" applyNumberFormat="1" applyFont="1" applyAlignment="1">
      <alignment horizontal="right"/>
    </xf>
    <xf numFmtId="2" fontId="41" fillId="0" borderId="0" xfId="46" applyNumberFormat="1" applyFont="1" applyAlignment="1">
      <alignment horizontal="right"/>
    </xf>
    <xf numFmtId="0" fontId="59" fillId="0" borderId="0" xfId="46" applyNumberFormat="1" applyFont="1" applyAlignment="1">
      <alignment horizontal="left"/>
    </xf>
    <xf numFmtId="0" fontId="59" fillId="0" borderId="0" xfId="46" applyNumberFormat="1" applyFont="1" applyAlignment="1">
      <alignment horizontal="left" vertical="center"/>
    </xf>
    <xf numFmtId="0" fontId="41" fillId="0" borderId="0" xfId="0" applyFont="1" applyFill="1" applyBorder="1" applyAlignment="1">
      <alignment horizontal="left" vertical="center"/>
    </xf>
    <xf numFmtId="0" fontId="62" fillId="0" borderId="0" xfId="0" applyFont="1"/>
    <xf numFmtId="0" fontId="62" fillId="38" borderId="0" xfId="0" applyFont="1" applyFill="1"/>
    <xf numFmtId="43" fontId="36" fillId="0" borderId="0" xfId="0" applyNumberFormat="1" applyFont="1" applyAlignment="1">
      <alignment horizontal="center"/>
    </xf>
    <xf numFmtId="168" fontId="36" fillId="0" borderId="0" xfId="0" applyNumberFormat="1" applyFont="1" applyAlignment="1">
      <alignment horizontal="center"/>
    </xf>
    <xf numFmtId="0" fontId="41" fillId="0" borderId="0" xfId="0" applyNumberFormat="1" applyFont="1" applyAlignment="1">
      <alignment horizontal="left"/>
    </xf>
    <xf numFmtId="0" fontId="59" fillId="0" borderId="0" xfId="0" applyNumberFormat="1" applyFont="1" applyAlignment="1">
      <alignment horizontal="left"/>
    </xf>
    <xf numFmtId="0" fontId="41" fillId="0" borderId="0" xfId="44" applyFont="1" applyAlignment="1">
      <alignment horizontal="left"/>
    </xf>
    <xf numFmtId="166" fontId="41" fillId="0" borderId="0" xfId="46" applyNumberFormat="1" applyFont="1" applyAlignment="1"/>
    <xf numFmtId="0" fontId="41" fillId="0" borderId="0" xfId="45" applyFont="1" applyFill="1" applyBorder="1" applyAlignment="1">
      <alignment horizontal="center" vertical="center"/>
    </xf>
    <xf numFmtId="0" fontId="41" fillId="0" borderId="0" xfId="45" applyFont="1" applyFill="1" applyBorder="1" applyAlignment="1">
      <alignment horizontal="center" vertical="center" wrapText="1"/>
    </xf>
    <xf numFmtId="0" fontId="41" fillId="0" borderId="0" xfId="45" applyFont="1" applyFill="1" applyBorder="1" applyAlignment="1">
      <alignment horizontal="center"/>
    </xf>
    <xf numFmtId="0" fontId="50" fillId="0" borderId="20" xfId="0" applyFont="1" applyFill="1" applyBorder="1" applyAlignment="1">
      <alignment vertical="center" wrapText="1"/>
    </xf>
    <xf numFmtId="0" fontId="40" fillId="34" borderId="15" xfId="0" applyFont="1" applyFill="1" applyBorder="1" applyAlignment="1">
      <alignment horizontal="center"/>
    </xf>
    <xf numFmtId="0" fontId="40" fillId="34" borderId="16" xfId="0" applyFont="1" applyFill="1" applyBorder="1" applyAlignment="1">
      <alignment horizontal="center"/>
    </xf>
    <xf numFmtId="0" fontId="40" fillId="34" borderId="17" xfId="0" applyFont="1" applyFill="1" applyBorder="1" applyAlignment="1">
      <alignment horizontal="center"/>
    </xf>
    <xf numFmtId="0" fontId="50" fillId="0" borderId="20" xfId="0" applyFont="1" applyBorder="1" applyAlignment="1">
      <alignment horizontal="center" vertical="center" wrapText="1"/>
    </xf>
    <xf numFmtId="0" fontId="27" fillId="0" borderId="0" xfId="0" applyFont="1"/>
    <xf numFmtId="0" fontId="63" fillId="0" borderId="0" xfId="43" applyFont="1" applyAlignment="1" applyProtection="1"/>
    <xf numFmtId="0" fontId="41" fillId="0" borderId="0" xfId="0" applyFont="1" applyBorder="1" applyAlignment="1">
      <alignment horizontal="left"/>
    </xf>
    <xf numFmtId="0" fontId="41" fillId="0" borderId="0" xfId="0" applyFont="1" applyFill="1" applyBorder="1" applyAlignment="1">
      <alignment horizontal="left"/>
    </xf>
    <xf numFmtId="0" fontId="36" fillId="0" borderId="0" xfId="0" applyFont="1" applyFill="1" applyBorder="1" applyAlignment="1">
      <alignment horizontal="left"/>
    </xf>
    <xf numFmtId="0" fontId="41" fillId="0" borderId="0" xfId="47" applyFont="1" applyAlignment="1">
      <alignment horizontal="left"/>
    </xf>
  </cellXfs>
  <cellStyles count="7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51"/>
    <cellStyle name="Comma 2 2" xfId="52"/>
    <cellStyle name="Comma 3" xfId="53"/>
    <cellStyle name="Comma 4" xfId="54"/>
    <cellStyle name="Comma 5" xfId="55"/>
    <cellStyle name="Explanatory Text" xfId="16" builtinId="53" customBuiltin="1"/>
    <cellStyle name="Good" xfId="6" builtinId="26" customBuiltin="1"/>
    <cellStyle name="Good 2" xfId="70"/>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56"/>
    <cellStyle name="Hyperlink 3" xfId="57"/>
    <cellStyle name="Hyperlink 4" xfId="58"/>
    <cellStyle name="Input" xfId="9" builtinId="20" customBuiltin="1"/>
    <cellStyle name="Input 2" xfId="71"/>
    <cellStyle name="Linked Cell" xfId="12" builtinId="24" customBuiltin="1"/>
    <cellStyle name="Neutral" xfId="8" builtinId="28" customBuiltin="1"/>
    <cellStyle name="Normal" xfId="0" builtinId="0"/>
    <cellStyle name="Normal 10" xfId="59"/>
    <cellStyle name="Normal 2" xfId="45"/>
    <cellStyle name="Normal 2 2" xfId="60"/>
    <cellStyle name="Normal 2 3" xfId="61"/>
    <cellStyle name="Normal 3" xfId="47"/>
    <cellStyle name="Normal 3 2" xfId="72"/>
    <cellStyle name="Normal 3 3" xfId="49"/>
    <cellStyle name="Normal 4" xfId="62"/>
    <cellStyle name="Normal 5" xfId="63"/>
    <cellStyle name="Normal 6" xfId="64"/>
    <cellStyle name="Normal 7" xfId="46"/>
    <cellStyle name="Normal_alltabls" xfId="74"/>
    <cellStyle name="Normal_T1_4" xfId="44"/>
    <cellStyle name="Note" xfId="15" builtinId="10" customBuiltin="1"/>
    <cellStyle name="Output" xfId="10" builtinId="21" customBuiltin="1"/>
    <cellStyle name="Percent" xfId="48" builtinId="5"/>
    <cellStyle name="Percent 2" xfId="50"/>
    <cellStyle name="Percent 2 2" xfId="73"/>
    <cellStyle name="Percent 3" xfId="65"/>
    <cellStyle name="Percent 4" xfId="66"/>
    <cellStyle name="Percent 5" xfId="67"/>
    <cellStyle name="Percent 6" xfId="68"/>
    <cellStyle name="Style 1" xfId="69"/>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1"/>
          <c:tx>
            <c:strRef>
              <c:f>'4.7 Cruise visits 1'!$C$6</c:f>
              <c:strCache>
                <c:ptCount val="1"/>
                <c:pt idx="0">
                  <c:v>Passengers (left axis)</c:v>
                </c:pt>
              </c:strCache>
            </c:strRef>
          </c:tx>
          <c:spPr>
            <a:ln>
              <a:solidFill>
                <a:srgbClr val="7030A0"/>
              </a:solidFill>
            </a:ln>
          </c:spPr>
          <c:marker>
            <c:symbol val="none"/>
          </c:marker>
          <c:cat>
            <c:strRef>
              <c:f>'4.7 Cruise visits 1'!$A$7:$A$13</c:f>
              <c:strCache>
                <c:ptCount val="7"/>
                <c:pt idx="0">
                  <c:v>2009/10</c:v>
                </c:pt>
                <c:pt idx="1">
                  <c:v>2010/11</c:v>
                </c:pt>
                <c:pt idx="2">
                  <c:v>2011/12</c:v>
                </c:pt>
                <c:pt idx="3">
                  <c:v>2012/13</c:v>
                </c:pt>
                <c:pt idx="4">
                  <c:v>2013/14</c:v>
                </c:pt>
                <c:pt idx="5">
                  <c:v>2014/15</c:v>
                </c:pt>
                <c:pt idx="6">
                  <c:v>2015/16</c:v>
                </c:pt>
              </c:strCache>
            </c:strRef>
          </c:cat>
          <c:val>
            <c:numRef>
              <c:f>'4.7 Cruise visits 1'!$C$7:$C$13</c:f>
              <c:numCache>
                <c:formatCode>#,##0</c:formatCode>
                <c:ptCount val="7"/>
                <c:pt idx="0">
                  <c:v>109951</c:v>
                </c:pt>
                <c:pt idx="1">
                  <c:v>136168</c:v>
                </c:pt>
                <c:pt idx="2">
                  <c:v>173819</c:v>
                </c:pt>
                <c:pt idx="3">
                  <c:v>211430</c:v>
                </c:pt>
                <c:pt idx="4">
                  <c:v>202722</c:v>
                </c:pt>
                <c:pt idx="5">
                  <c:v>201370</c:v>
                </c:pt>
                <c:pt idx="6">
                  <c:v>254409</c:v>
                </c:pt>
              </c:numCache>
            </c:numRef>
          </c:val>
        </c:ser>
        <c:marker val="1"/>
        <c:axId val="112234496"/>
        <c:axId val="112236032"/>
      </c:lineChart>
      <c:lineChart>
        <c:grouping val="standard"/>
        <c:ser>
          <c:idx val="0"/>
          <c:order val="0"/>
          <c:tx>
            <c:strRef>
              <c:f>'4.7 Cruise visits 1'!$B$6</c:f>
              <c:strCache>
                <c:ptCount val="1"/>
                <c:pt idx="0">
                  <c:v>Voyages (right axis)</c:v>
                </c:pt>
              </c:strCache>
            </c:strRef>
          </c:tx>
          <c:marker>
            <c:symbol val="none"/>
          </c:marker>
          <c:cat>
            <c:strRef>
              <c:f>'4.7 Cruise visits 1'!$A$7:$A$13</c:f>
              <c:strCache>
                <c:ptCount val="7"/>
                <c:pt idx="0">
                  <c:v>2009/10</c:v>
                </c:pt>
                <c:pt idx="1">
                  <c:v>2010/11</c:v>
                </c:pt>
                <c:pt idx="2">
                  <c:v>2011/12</c:v>
                </c:pt>
                <c:pt idx="3">
                  <c:v>2012/13</c:v>
                </c:pt>
                <c:pt idx="4">
                  <c:v>2013/14</c:v>
                </c:pt>
                <c:pt idx="5">
                  <c:v>2014/15</c:v>
                </c:pt>
                <c:pt idx="6">
                  <c:v>2015/16</c:v>
                </c:pt>
              </c:strCache>
            </c:strRef>
          </c:cat>
          <c:val>
            <c:numRef>
              <c:f>'4.7 Cruise visits 1'!$B$7:$B$13</c:f>
              <c:numCache>
                <c:formatCode>General</c:formatCode>
                <c:ptCount val="7"/>
                <c:pt idx="0">
                  <c:v>81</c:v>
                </c:pt>
                <c:pt idx="1">
                  <c:v>93</c:v>
                </c:pt>
                <c:pt idx="2">
                  <c:v>121</c:v>
                </c:pt>
                <c:pt idx="3">
                  <c:v>129</c:v>
                </c:pt>
                <c:pt idx="4">
                  <c:v>119</c:v>
                </c:pt>
                <c:pt idx="5">
                  <c:v>127</c:v>
                </c:pt>
                <c:pt idx="6">
                  <c:v>138</c:v>
                </c:pt>
              </c:numCache>
            </c:numRef>
          </c:val>
        </c:ser>
        <c:marker val="1"/>
        <c:axId val="237692032"/>
        <c:axId val="112237568"/>
      </c:lineChart>
      <c:catAx>
        <c:axId val="112234496"/>
        <c:scaling>
          <c:orientation val="minMax"/>
        </c:scaling>
        <c:axPos val="b"/>
        <c:tickLblPos val="nextTo"/>
        <c:crossAx val="112236032"/>
        <c:crosses val="autoZero"/>
        <c:auto val="1"/>
        <c:lblAlgn val="ctr"/>
        <c:lblOffset val="100"/>
      </c:catAx>
      <c:valAx>
        <c:axId val="112236032"/>
        <c:scaling>
          <c:orientation val="minMax"/>
        </c:scaling>
        <c:axPos val="l"/>
        <c:majorGridlines/>
        <c:numFmt formatCode="#,##0" sourceLinked="1"/>
        <c:tickLblPos val="nextTo"/>
        <c:crossAx val="112234496"/>
        <c:crosses val="autoZero"/>
        <c:crossBetween val="between"/>
      </c:valAx>
      <c:valAx>
        <c:axId val="112237568"/>
        <c:scaling>
          <c:orientation val="minMax"/>
        </c:scaling>
        <c:axPos val="r"/>
        <c:numFmt formatCode="General" sourceLinked="1"/>
        <c:tickLblPos val="nextTo"/>
        <c:crossAx val="237692032"/>
        <c:crosses val="max"/>
        <c:crossBetween val="between"/>
      </c:valAx>
      <c:catAx>
        <c:axId val="237692032"/>
        <c:scaling>
          <c:orientation val="minMax"/>
        </c:scaling>
        <c:delete val="1"/>
        <c:axPos val="b"/>
        <c:tickLblPos val="none"/>
        <c:crossAx val="112237568"/>
        <c:crosses val="autoZero"/>
        <c:auto val="1"/>
        <c:lblAlgn val="ctr"/>
        <c:lblOffset val="100"/>
      </c:cat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'Overview brochure'!$L$11</c:f>
              <c:strCache>
                <c:ptCount val="1"/>
                <c:pt idx="0">
                  <c:v>Actual</c:v>
                </c:pt>
              </c:strCache>
            </c:strRef>
          </c:tx>
          <c:marker>
            <c:symbol val="none"/>
          </c:marker>
          <c:cat>
            <c:numRef>
              <c:f>'Overview brochure'!$K$12:$K$41</c:f>
              <c:numCache>
                <c:formatCode>0</c:formatCode>
                <c:ptCount val="30"/>
                <c:pt idx="0">
                  <c:v>1926</c:v>
                </c:pt>
                <c:pt idx="1">
                  <c:v>1931</c:v>
                </c:pt>
                <c:pt idx="2">
                  <c:v>1936</c:v>
                </c:pt>
                <c:pt idx="3">
                  <c:v>1941</c:v>
                </c:pt>
                <c:pt idx="4">
                  <c:v>1946</c:v>
                </c:pt>
                <c:pt idx="5">
                  <c:v>1951</c:v>
                </c:pt>
                <c:pt idx="6">
                  <c:v>1956</c:v>
                </c:pt>
                <c:pt idx="7">
                  <c:v>1961</c:v>
                </c:pt>
                <c:pt idx="8">
                  <c:v>1966</c:v>
                </c:pt>
                <c:pt idx="9">
                  <c:v>1971</c:v>
                </c:pt>
                <c:pt idx="10">
                  <c:v>1976</c:v>
                </c:pt>
                <c:pt idx="11">
                  <c:v>1981</c:v>
                </c:pt>
                <c:pt idx="12">
                  <c:v>1986</c:v>
                </c:pt>
                <c:pt idx="13">
                  <c:v>1991</c:v>
                </c:pt>
                <c:pt idx="14">
                  <c:v>1996</c:v>
                </c:pt>
                <c:pt idx="15">
                  <c:v>2001</c:v>
                </c:pt>
                <c:pt idx="16">
                  <c:v>2006</c:v>
                </c:pt>
                <c:pt idx="17">
                  <c:v>2011</c:v>
                </c:pt>
                <c:pt idx="18" formatCode="General">
                  <c:v>2015</c:v>
                </c:pt>
                <c:pt idx="19" formatCode="General">
                  <c:v>2016</c:v>
                </c:pt>
                <c:pt idx="20" formatCode="General">
                  <c:v>2023</c:v>
                </c:pt>
                <c:pt idx="21" formatCode="General">
                  <c:v>2028</c:v>
                </c:pt>
                <c:pt idx="22" formatCode="General">
                  <c:v>2033</c:v>
                </c:pt>
                <c:pt idx="23" formatCode="General">
                  <c:v>2038</c:v>
                </c:pt>
                <c:pt idx="24" formatCode="General">
                  <c:v>2043</c:v>
                </c:pt>
                <c:pt idx="25" formatCode="General">
                  <c:v>2048</c:v>
                </c:pt>
                <c:pt idx="26" formatCode="General">
                  <c:v>2053</c:v>
                </c:pt>
                <c:pt idx="27" formatCode="General">
                  <c:v>2058</c:v>
                </c:pt>
                <c:pt idx="28" formatCode="General">
                  <c:v>2063</c:v>
                </c:pt>
                <c:pt idx="29" formatCode="General">
                  <c:v>2068</c:v>
                </c:pt>
              </c:numCache>
            </c:numRef>
          </c:cat>
          <c:val>
            <c:numRef>
              <c:f>'Overview brochure'!$L$12:$L$41</c:f>
              <c:numCache>
                <c:formatCode>?,??#,##0.00</c:formatCode>
                <c:ptCount val="30"/>
                <c:pt idx="0">
                  <c:v>1.4297</c:v>
                </c:pt>
                <c:pt idx="1">
                  <c:v>1.5227999999999999</c:v>
                </c:pt>
                <c:pt idx="2">
                  <c:v>1.5846</c:v>
                </c:pt>
                <c:pt idx="3">
                  <c:v>1.6312</c:v>
                </c:pt>
                <c:pt idx="4">
                  <c:v>1.7811999999999999</c:v>
                </c:pt>
                <c:pt idx="5">
                  <c:v>1.9704999999999999</c:v>
                </c:pt>
                <c:pt idx="6">
                  <c:v>2.2092000000000001</c:v>
                </c:pt>
                <c:pt idx="7">
                  <c:v>2.4613</c:v>
                </c:pt>
                <c:pt idx="8">
                  <c:v>2.7113</c:v>
                </c:pt>
                <c:pt idx="9">
                  <c:v>2.8984999999999999</c:v>
                </c:pt>
                <c:pt idx="10">
                  <c:v>3.1634000000000002</c:v>
                </c:pt>
                <c:pt idx="11">
                  <c:v>3.1945000000000001</c:v>
                </c:pt>
                <c:pt idx="12">
                  <c:v>3.3134999999999999</c:v>
                </c:pt>
                <c:pt idx="13">
                  <c:v>3.516</c:v>
                </c:pt>
                <c:pt idx="14">
                  <c:v>3.7623000000000002</c:v>
                </c:pt>
                <c:pt idx="15">
                  <c:v>3.9161999999999999</c:v>
                </c:pt>
                <c:pt idx="16">
                  <c:v>4.2091000000000003</c:v>
                </c:pt>
                <c:pt idx="17">
                  <c:v>4.3994</c:v>
                </c:pt>
                <c:pt idx="18">
                  <c:v>4.6473000000000004</c:v>
                </c:pt>
                <c:pt idx="19">
                  <c:v>4.6929999999999996</c:v>
                </c:pt>
              </c:numCache>
            </c:numRef>
          </c:val>
        </c:ser>
        <c:ser>
          <c:idx val="1"/>
          <c:order val="1"/>
          <c:tx>
            <c:strRef>
              <c:f>'Overview brochure'!$M$11</c:f>
              <c:strCache>
                <c:ptCount val="1"/>
                <c:pt idx="0">
                  <c:v>Projected</c:v>
                </c:pt>
              </c:strCache>
            </c:strRef>
          </c:tx>
          <c:spPr>
            <a:ln>
              <a:solidFill>
                <a:schemeClr val="accent3">
                  <a:lumMod val="75000"/>
                </a:schemeClr>
              </a:solidFill>
            </a:ln>
          </c:spPr>
          <c:marker>
            <c:symbol val="none"/>
          </c:marker>
          <c:cat>
            <c:numRef>
              <c:f>'Overview brochure'!$K$12:$K$41</c:f>
              <c:numCache>
                <c:formatCode>0</c:formatCode>
                <c:ptCount val="30"/>
                <c:pt idx="0">
                  <c:v>1926</c:v>
                </c:pt>
                <c:pt idx="1">
                  <c:v>1931</c:v>
                </c:pt>
                <c:pt idx="2">
                  <c:v>1936</c:v>
                </c:pt>
                <c:pt idx="3">
                  <c:v>1941</c:v>
                </c:pt>
                <c:pt idx="4">
                  <c:v>1946</c:v>
                </c:pt>
                <c:pt idx="5">
                  <c:v>1951</c:v>
                </c:pt>
                <c:pt idx="6">
                  <c:v>1956</c:v>
                </c:pt>
                <c:pt idx="7">
                  <c:v>1961</c:v>
                </c:pt>
                <c:pt idx="8">
                  <c:v>1966</c:v>
                </c:pt>
                <c:pt idx="9">
                  <c:v>1971</c:v>
                </c:pt>
                <c:pt idx="10">
                  <c:v>1976</c:v>
                </c:pt>
                <c:pt idx="11">
                  <c:v>1981</c:v>
                </c:pt>
                <c:pt idx="12">
                  <c:v>1986</c:v>
                </c:pt>
                <c:pt idx="13">
                  <c:v>1991</c:v>
                </c:pt>
                <c:pt idx="14">
                  <c:v>1996</c:v>
                </c:pt>
                <c:pt idx="15">
                  <c:v>2001</c:v>
                </c:pt>
                <c:pt idx="16">
                  <c:v>2006</c:v>
                </c:pt>
                <c:pt idx="17">
                  <c:v>2011</c:v>
                </c:pt>
                <c:pt idx="18" formatCode="General">
                  <c:v>2015</c:v>
                </c:pt>
                <c:pt idx="19" formatCode="General">
                  <c:v>2016</c:v>
                </c:pt>
                <c:pt idx="20" formatCode="General">
                  <c:v>2023</c:v>
                </c:pt>
                <c:pt idx="21" formatCode="General">
                  <c:v>2028</c:v>
                </c:pt>
                <c:pt idx="22" formatCode="General">
                  <c:v>2033</c:v>
                </c:pt>
                <c:pt idx="23" formatCode="General">
                  <c:v>2038</c:v>
                </c:pt>
                <c:pt idx="24" formatCode="General">
                  <c:v>2043</c:v>
                </c:pt>
                <c:pt idx="25" formatCode="General">
                  <c:v>2048</c:v>
                </c:pt>
                <c:pt idx="26" formatCode="General">
                  <c:v>2053</c:v>
                </c:pt>
                <c:pt idx="27" formatCode="General">
                  <c:v>2058</c:v>
                </c:pt>
                <c:pt idx="28" formatCode="General">
                  <c:v>2063</c:v>
                </c:pt>
                <c:pt idx="29" formatCode="General">
                  <c:v>2068</c:v>
                </c:pt>
              </c:numCache>
            </c:numRef>
          </c:cat>
          <c:val>
            <c:numRef>
              <c:f>'Overview brochure'!$M$12:$M$41</c:f>
              <c:numCache>
                <c:formatCode>General</c:formatCode>
                <c:ptCount val="30"/>
                <c:pt idx="19" formatCode="?,??#,##0.00">
                  <c:v>4.6900000000000004</c:v>
                </c:pt>
                <c:pt idx="20" formatCode="?,??#,##0.00">
                  <c:v>5.085</c:v>
                </c:pt>
                <c:pt idx="21" formatCode="?,??#,##0.00">
                  <c:v>5.2709999999999999</c:v>
                </c:pt>
                <c:pt idx="22" formatCode="0.00">
                  <c:v>5.423</c:v>
                </c:pt>
                <c:pt idx="23" formatCode="0.00">
                  <c:v>5.5579999999999998</c:v>
                </c:pt>
                <c:pt idx="24" formatCode="0.00">
                  <c:v>5.6660000000000004</c:v>
                </c:pt>
                <c:pt idx="25" formatCode="0.00">
                  <c:v>5.7450000000000001</c:v>
                </c:pt>
                <c:pt idx="26" formatCode="0.00">
                  <c:v>5.835</c:v>
                </c:pt>
                <c:pt idx="27" formatCode="0.00">
                  <c:v>5.8730000000000002</c:v>
                </c:pt>
                <c:pt idx="28" formatCode="0.00">
                  <c:v>5.9260000000000002</c:v>
                </c:pt>
                <c:pt idx="29" formatCode="0.00">
                  <c:v>5.9710000000000001</c:v>
                </c:pt>
              </c:numCache>
            </c:numRef>
          </c:val>
        </c:ser>
        <c:marker val="1"/>
        <c:axId val="76587776"/>
        <c:axId val="76589312"/>
      </c:lineChart>
      <c:catAx>
        <c:axId val="76587776"/>
        <c:scaling>
          <c:orientation val="minMax"/>
        </c:scaling>
        <c:axPos val="b"/>
        <c:numFmt formatCode="0" sourceLinked="1"/>
        <c:tickLblPos val="nextTo"/>
        <c:crossAx val="76589312"/>
        <c:crosses val="autoZero"/>
        <c:auto val="1"/>
        <c:lblAlgn val="ctr"/>
        <c:lblOffset val="100"/>
      </c:catAx>
      <c:valAx>
        <c:axId val="76589312"/>
        <c:scaling>
          <c:orientation val="minMax"/>
          <c:max val="6"/>
        </c:scaling>
        <c:axPos val="l"/>
        <c:majorGridlines/>
        <c:numFmt formatCode="#,##0" sourceLinked="0"/>
        <c:tickLblPos val="nextTo"/>
        <c:crossAx val="76587776"/>
        <c:crosses val="autoZero"/>
        <c:crossBetween val="between"/>
      </c:valAx>
    </c:plotArea>
    <c:legend>
      <c:legendPos val="r"/>
      <c:layout/>
    </c:legend>
    <c:plotVisOnly val="1"/>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'1.6 Vehicle fleet'!$B$9</c:f>
              <c:strCache>
                <c:ptCount val="1"/>
                <c:pt idx="0">
                  <c:v>Cars and SUVs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fleet'!$B$10:$B$25</c:f>
              <c:numCache>
                <c:formatCode>0.00</c:formatCode>
                <c:ptCount val="16"/>
                <c:pt idx="0">
                  <c:v>2.1470790000000002</c:v>
                </c:pt>
                <c:pt idx="1">
                  <c:v>2.212933</c:v>
                </c:pt>
                <c:pt idx="2">
                  <c:v>2.2915049999999999</c:v>
                </c:pt>
                <c:pt idx="3">
                  <c:v>2.3941979999999998</c:v>
                </c:pt>
                <c:pt idx="4">
                  <c:v>2.4900039999999999</c:v>
                </c:pt>
                <c:pt idx="5">
                  <c:v>2.5776699999999999</c:v>
                </c:pt>
                <c:pt idx="6">
                  <c:v>2.6306970000000001</c:v>
                </c:pt>
                <c:pt idx="7">
                  <c:v>2.6783999999999999</c:v>
                </c:pt>
                <c:pt idx="8">
                  <c:v>2.691881</c:v>
                </c:pt>
                <c:pt idx="9">
                  <c:v>2.68371</c:v>
                </c:pt>
                <c:pt idx="10">
                  <c:v>2.7040229999999998</c:v>
                </c:pt>
                <c:pt idx="11">
                  <c:v>2.696904</c:v>
                </c:pt>
                <c:pt idx="12">
                  <c:v>2.7353550000000002</c:v>
                </c:pt>
                <c:pt idx="13">
                  <c:v>2.793539</c:v>
                </c:pt>
                <c:pt idx="14">
                  <c:v>2.884363</c:v>
                </c:pt>
                <c:pt idx="15">
                  <c:v>3.0181179999999999</c:v>
                </c:pt>
              </c:numCache>
            </c:numRef>
          </c:val>
        </c:ser>
        <c:ser>
          <c:idx val="1"/>
          <c:order val="1"/>
          <c:tx>
            <c:strRef>
              <c:f>'1.6 Vehicle fleet'!$C$9</c:f>
              <c:strCache>
                <c:ptCount val="1"/>
                <c:pt idx="0">
                  <c:v>Vans and utes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fleet'!$C$10:$C$25</c:f>
              <c:numCache>
                <c:formatCode>0.00</c:formatCode>
                <c:ptCount val="16"/>
                <c:pt idx="0">
                  <c:v>0.34702100000000002</c:v>
                </c:pt>
                <c:pt idx="1">
                  <c:v>0.349547</c:v>
                </c:pt>
                <c:pt idx="2">
                  <c:v>0.35511100000000001</c:v>
                </c:pt>
                <c:pt idx="3">
                  <c:v>0.36374800000000002</c:v>
                </c:pt>
                <c:pt idx="4">
                  <c:v>0.37545899999999999</c:v>
                </c:pt>
                <c:pt idx="5">
                  <c:v>0.38785799999999998</c:v>
                </c:pt>
                <c:pt idx="6">
                  <c:v>0.39724300000000001</c:v>
                </c:pt>
                <c:pt idx="7">
                  <c:v>0.40853099999999998</c:v>
                </c:pt>
                <c:pt idx="8">
                  <c:v>0.41488599999999998</c:v>
                </c:pt>
                <c:pt idx="9">
                  <c:v>0.41422399999999998</c:v>
                </c:pt>
                <c:pt idx="10">
                  <c:v>0.416215</c:v>
                </c:pt>
                <c:pt idx="11">
                  <c:v>0.41830499999999998</c:v>
                </c:pt>
                <c:pt idx="12">
                  <c:v>0.42833599999999999</c:v>
                </c:pt>
                <c:pt idx="13">
                  <c:v>0.44789000000000001</c:v>
                </c:pt>
                <c:pt idx="14">
                  <c:v>0.47440100000000002</c:v>
                </c:pt>
                <c:pt idx="15">
                  <c:v>0.50655399999999995</c:v>
                </c:pt>
              </c:numCache>
            </c:numRef>
          </c:val>
        </c:ser>
        <c:ser>
          <c:idx val="2"/>
          <c:order val="2"/>
          <c:tx>
            <c:strRef>
              <c:f>'1.6 Vehicle fleet'!$D$9</c:f>
              <c:strCache>
                <c:ptCount val="1"/>
                <c:pt idx="0">
                  <c:v>Motorcycles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fleet'!$D$10:$D$25</c:f>
              <c:numCache>
                <c:formatCode>0.00</c:formatCode>
                <c:ptCount val="16"/>
                <c:pt idx="0">
                  <c:v>7.7535999999999994E-2</c:v>
                </c:pt>
                <c:pt idx="1">
                  <c:v>7.8023999999999996E-2</c:v>
                </c:pt>
                <c:pt idx="2">
                  <c:v>7.9477000000000006E-2</c:v>
                </c:pt>
                <c:pt idx="3">
                  <c:v>8.2240999999999995E-2</c:v>
                </c:pt>
                <c:pt idx="4">
                  <c:v>8.7053000000000005E-2</c:v>
                </c:pt>
                <c:pt idx="5">
                  <c:v>9.5962000000000006E-2</c:v>
                </c:pt>
                <c:pt idx="6">
                  <c:v>0.106549</c:v>
                </c:pt>
                <c:pt idx="7">
                  <c:v>0.11820899999999999</c:v>
                </c:pt>
                <c:pt idx="8">
                  <c:v>0.13203999999999999</c:v>
                </c:pt>
                <c:pt idx="9">
                  <c:v>0.136796</c:v>
                </c:pt>
                <c:pt idx="10">
                  <c:v>0.138488</c:v>
                </c:pt>
                <c:pt idx="11">
                  <c:v>0.138934</c:v>
                </c:pt>
                <c:pt idx="12">
                  <c:v>0.141759</c:v>
                </c:pt>
                <c:pt idx="13">
                  <c:v>0.145841</c:v>
                </c:pt>
                <c:pt idx="14">
                  <c:v>0.15131800000000001</c:v>
                </c:pt>
                <c:pt idx="15">
                  <c:v>0.16020200000000001</c:v>
                </c:pt>
              </c:numCache>
            </c:numRef>
          </c:val>
        </c:ser>
        <c:ser>
          <c:idx val="3"/>
          <c:order val="3"/>
          <c:tx>
            <c:strRef>
              <c:f>'1.6 Vehicle fleet'!$E$9</c:f>
              <c:strCache>
                <c:ptCount val="1"/>
                <c:pt idx="0">
                  <c:v>Trucks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fleet'!$E$10:$E$25</c:f>
              <c:numCache>
                <c:formatCode>0.00</c:formatCode>
                <c:ptCount val="16"/>
                <c:pt idx="0">
                  <c:v>9.5420000000000005E-2</c:v>
                </c:pt>
                <c:pt idx="1">
                  <c:v>9.7583000000000003E-2</c:v>
                </c:pt>
                <c:pt idx="2">
                  <c:v>0.10132099999999999</c:v>
                </c:pt>
                <c:pt idx="3">
                  <c:v>0.10642799999999999</c:v>
                </c:pt>
                <c:pt idx="4">
                  <c:v>0.113243</c:v>
                </c:pt>
                <c:pt idx="5">
                  <c:v>0.119258</c:v>
                </c:pt>
                <c:pt idx="6">
                  <c:v>0.12371600000000001</c:v>
                </c:pt>
                <c:pt idx="7">
                  <c:v>0.12809000000000001</c:v>
                </c:pt>
                <c:pt idx="8">
                  <c:v>0.130441</c:v>
                </c:pt>
                <c:pt idx="9">
                  <c:v>0.12955800000000001</c:v>
                </c:pt>
                <c:pt idx="10">
                  <c:v>0.12815499999999999</c:v>
                </c:pt>
                <c:pt idx="11">
                  <c:v>0.12689900000000001</c:v>
                </c:pt>
                <c:pt idx="12">
                  <c:v>0.12690399999999999</c:v>
                </c:pt>
                <c:pt idx="13">
                  <c:v>0.12887899999999999</c:v>
                </c:pt>
                <c:pt idx="14">
                  <c:v>0.13247800000000001</c:v>
                </c:pt>
                <c:pt idx="15">
                  <c:v>0.13680700000000001</c:v>
                </c:pt>
              </c:numCache>
            </c:numRef>
          </c:val>
        </c:ser>
        <c:ser>
          <c:idx val="4"/>
          <c:order val="4"/>
          <c:tx>
            <c:strRef>
              <c:f>'1.6 Vehicle fleet'!$F$9</c:f>
              <c:strCache>
                <c:ptCount val="1"/>
                <c:pt idx="0">
                  <c:v>Bus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fleet'!$F$10:$F$25</c:f>
              <c:numCache>
                <c:formatCode>0.00</c:formatCode>
                <c:ptCount val="16"/>
                <c:pt idx="0">
                  <c:v>4.7499999999999999E-3</c:v>
                </c:pt>
                <c:pt idx="1">
                  <c:v>5.091E-3</c:v>
                </c:pt>
                <c:pt idx="2">
                  <c:v>5.5719999999999997E-3</c:v>
                </c:pt>
                <c:pt idx="3">
                  <c:v>6.0159999999999996E-3</c:v>
                </c:pt>
                <c:pt idx="4">
                  <c:v>6.509E-3</c:v>
                </c:pt>
                <c:pt idx="5">
                  <c:v>6.9100000000000003E-3</c:v>
                </c:pt>
                <c:pt idx="6">
                  <c:v>7.228E-3</c:v>
                </c:pt>
                <c:pt idx="7">
                  <c:v>7.7510000000000001E-3</c:v>
                </c:pt>
                <c:pt idx="8">
                  <c:v>8.2559999999999995E-3</c:v>
                </c:pt>
                <c:pt idx="9">
                  <c:v>8.6400000000000001E-3</c:v>
                </c:pt>
                <c:pt idx="10">
                  <c:v>8.7899999999999992E-3</c:v>
                </c:pt>
                <c:pt idx="11">
                  <c:v>8.9040000000000005E-3</c:v>
                </c:pt>
                <c:pt idx="12">
                  <c:v>9.0379999999999992E-3</c:v>
                </c:pt>
                <c:pt idx="13">
                  <c:v>9.2969999999999997E-3</c:v>
                </c:pt>
                <c:pt idx="14">
                  <c:v>9.5300000000000003E-3</c:v>
                </c:pt>
                <c:pt idx="15">
                  <c:v>9.8119999999999995E-3</c:v>
                </c:pt>
              </c:numCache>
            </c:numRef>
          </c:val>
        </c:ser>
        <c:ser>
          <c:idx val="5"/>
          <c:order val="5"/>
          <c:tx>
            <c:strRef>
              <c:f>'1.6 Vehicle fleet'!$G$9</c:f>
              <c:strCache>
                <c:ptCount val="1"/>
                <c:pt idx="0">
                  <c:v>Other</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fleet'!$G$10:$G$25</c:f>
              <c:numCache>
                <c:formatCode>0.00</c:formatCode>
                <c:ptCount val="16"/>
                <c:pt idx="0">
                  <c:v>1.2331E-2</c:v>
                </c:pt>
                <c:pt idx="1">
                  <c:v>1.2532E-2</c:v>
                </c:pt>
                <c:pt idx="2">
                  <c:v>1.3143999999999999E-2</c:v>
                </c:pt>
                <c:pt idx="3">
                  <c:v>1.3779E-2</c:v>
                </c:pt>
                <c:pt idx="4">
                  <c:v>1.4435E-2</c:v>
                </c:pt>
                <c:pt idx="5">
                  <c:v>1.5043000000000001E-2</c:v>
                </c:pt>
                <c:pt idx="6">
                  <c:v>1.5351E-2</c:v>
                </c:pt>
                <c:pt idx="7">
                  <c:v>1.5580999999999999E-2</c:v>
                </c:pt>
                <c:pt idx="8">
                  <c:v>1.5892E-2</c:v>
                </c:pt>
                <c:pt idx="9">
                  <c:v>1.5831000000000001E-2</c:v>
                </c:pt>
                <c:pt idx="10">
                  <c:v>1.5559999999999999E-2</c:v>
                </c:pt>
                <c:pt idx="11">
                  <c:v>1.5782999999999998E-2</c:v>
                </c:pt>
                <c:pt idx="12">
                  <c:v>1.6112000000000001E-2</c:v>
                </c:pt>
                <c:pt idx="13">
                  <c:v>1.7639999999999999E-2</c:v>
                </c:pt>
                <c:pt idx="14">
                  <c:v>2.248E-2</c:v>
                </c:pt>
                <c:pt idx="15">
                  <c:v>2.6134999999999999E-2</c:v>
                </c:pt>
              </c:numCache>
            </c:numRef>
          </c:val>
        </c:ser>
        <c:axId val="76625408"/>
        <c:axId val="76626944"/>
      </c:areaChart>
      <c:catAx>
        <c:axId val="76625408"/>
        <c:scaling>
          <c:orientation val="minMax"/>
        </c:scaling>
        <c:axPos val="b"/>
        <c:numFmt formatCode="General" sourceLinked="1"/>
        <c:tickLblPos val="nextTo"/>
        <c:crossAx val="76626944"/>
        <c:crosses val="autoZero"/>
        <c:auto val="1"/>
        <c:lblAlgn val="ctr"/>
        <c:lblOffset val="100"/>
      </c:catAx>
      <c:valAx>
        <c:axId val="76626944"/>
        <c:scaling>
          <c:orientation val="minMax"/>
          <c:max val="4"/>
        </c:scaling>
        <c:axPos val="l"/>
        <c:majorGridlines/>
        <c:numFmt formatCode="0" sourceLinked="0"/>
        <c:tickLblPos val="nextTo"/>
        <c:crossAx val="76625408"/>
        <c:crosses val="autoZero"/>
        <c:crossBetween val="midCat"/>
        <c:majorUnit val="1"/>
      </c:valAx>
    </c:plotArea>
    <c:legend>
      <c:legendPos val="b"/>
      <c:layout/>
    </c:legend>
    <c:plotVisOnly val="1"/>
  </c:chart>
  <c:printSettings>
    <c:headerFooter/>
    <c:pageMargins b="0.75000000000000855" l="0.70000000000000062" r="0.70000000000000062" t="0.750000000000008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plotArea>
      <c:layout/>
      <c:pieChart>
        <c:varyColors val="1"/>
        <c:ser>
          <c:idx val="0"/>
          <c:order val="0"/>
          <c:cat>
            <c:strRef>
              <c:f>'8.1 Household mode share 1'!$A$5:$A$10</c:f>
              <c:strCache>
                <c:ptCount val="6"/>
                <c:pt idx="0">
                  <c:v>Car/SUV driver (52.5%)</c:v>
                </c:pt>
                <c:pt idx="1">
                  <c:v>Car passenger (26.0%)</c:v>
                </c:pt>
                <c:pt idx="2">
                  <c:v>Pedestrian (16.5%)</c:v>
                </c:pt>
                <c:pt idx="3">
                  <c:v>Public transport (2.8%)</c:v>
                </c:pt>
                <c:pt idx="4">
                  <c:v>Cyclist (1.2%)</c:v>
                </c:pt>
                <c:pt idx="5">
                  <c:v>Motorcycle/other (1.0%)</c:v>
                </c:pt>
              </c:strCache>
            </c:strRef>
          </c:cat>
          <c:val>
            <c:numRef>
              <c:f>'8.1 Household mode share 1'!$B$5:$B$10</c:f>
              <c:numCache>
                <c:formatCode>0.0%</c:formatCode>
                <c:ptCount val="6"/>
                <c:pt idx="0">
                  <c:v>0.52500000000000002</c:v>
                </c:pt>
                <c:pt idx="1">
                  <c:v>0.25945000000000001</c:v>
                </c:pt>
                <c:pt idx="2">
                  <c:v>0.16521</c:v>
                </c:pt>
                <c:pt idx="3">
                  <c:v>2.7949999999999999E-2</c:v>
                </c:pt>
                <c:pt idx="4">
                  <c:v>1.242E-2</c:v>
                </c:pt>
                <c:pt idx="5">
                  <c:v>9.9699999999999997E-3</c:v>
                </c:pt>
              </c:numCache>
            </c:numRef>
          </c:val>
        </c:ser>
        <c:firstSliceAng val="0"/>
      </c:pieChart>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plotArea>
      <c:layout/>
      <c:doughnutChart>
        <c:varyColors val="1"/>
        <c:ser>
          <c:idx val="0"/>
          <c:order val="0"/>
          <c:dLbls>
            <c:showVal val="1"/>
            <c:showLeaderLines val="1"/>
          </c:dLbls>
          <c:cat>
            <c:strRef>
              <c:f>'Overview brochure'!$J$374:$J$381</c:f>
              <c:strCache>
                <c:ptCount val="8"/>
                <c:pt idx="0">
                  <c:v>Manufactured, retail, other goods</c:v>
                </c:pt>
                <c:pt idx="1">
                  <c:v>Aggregate, concrete, limestone</c:v>
                </c:pt>
                <c:pt idx="2">
                  <c:v>Logs, timber</c:v>
                </c:pt>
                <c:pt idx="3">
                  <c:v>Milk</c:v>
                </c:pt>
                <c:pt idx="4">
                  <c:v>Horticultural, other agricultural</c:v>
                </c:pt>
                <c:pt idx="5">
                  <c:v>Livestock</c:v>
                </c:pt>
                <c:pt idx="6">
                  <c:v>Petroleum</c:v>
                </c:pt>
                <c:pt idx="7">
                  <c:v>Other items</c:v>
                </c:pt>
              </c:strCache>
            </c:strRef>
          </c:cat>
          <c:val>
            <c:numRef>
              <c:f>'Overview brochure'!$K$374:$K$381</c:f>
              <c:numCache>
                <c:formatCode>0%</c:formatCode>
                <c:ptCount val="8"/>
                <c:pt idx="0">
                  <c:v>0.32461141180246866</c:v>
                </c:pt>
                <c:pt idx="1">
                  <c:v>0.1928</c:v>
                </c:pt>
                <c:pt idx="2">
                  <c:v>0.16220000000000001</c:v>
                </c:pt>
                <c:pt idx="3">
                  <c:v>8.8927770591706951E-2</c:v>
                </c:pt>
                <c:pt idx="4">
                  <c:v>5.04E-2</c:v>
                </c:pt>
                <c:pt idx="5">
                  <c:v>3.5819113447934162E-2</c:v>
                </c:pt>
                <c:pt idx="6">
                  <c:v>3.4512864962698925E-2</c:v>
                </c:pt>
                <c:pt idx="7">
                  <c:v>0.1106</c:v>
                </c:pt>
              </c:numCache>
            </c:numRef>
          </c:val>
        </c:ser>
        <c:firstSliceAng val="0"/>
        <c:holeSize val="50"/>
      </c:doughnutChart>
    </c:plotArea>
    <c:legend>
      <c:legendPos val="r"/>
      <c:layout/>
    </c:legend>
    <c:plotVisOnly val="1"/>
  </c:chart>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5"/>
          <c:order val="0"/>
          <c:tx>
            <c:strRef>
              <c:f>'Overview brochure'!$J$196</c:f>
              <c:strCache>
                <c:ptCount val="1"/>
                <c:pt idx="0">
                  <c:v>Tauranga</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brochure'!$K$196:$T$196</c:f>
              <c:numCache>
                <c:formatCode>0.0</c:formatCode>
                <c:ptCount val="10"/>
                <c:pt idx="0">
                  <c:v>0.81346299999999994</c:v>
                </c:pt>
                <c:pt idx="1">
                  <c:v>0.98207699999999998</c:v>
                </c:pt>
                <c:pt idx="2">
                  <c:v>1.1830849999999999</c:v>
                </c:pt>
                <c:pt idx="3">
                  <c:v>1.390047</c:v>
                </c:pt>
                <c:pt idx="4">
                  <c:v>1.6339250000000001</c:v>
                </c:pt>
                <c:pt idx="5">
                  <c:v>1.8083960000000001</c:v>
                </c:pt>
                <c:pt idx="6">
                  <c:v>1.83592</c:v>
                </c:pt>
                <c:pt idx="7">
                  <c:v>1.9331590000000001</c:v>
                </c:pt>
                <c:pt idx="8">
                  <c:v>1.8884669999999999</c:v>
                </c:pt>
                <c:pt idx="9">
                  <c:v>1.9085839999999998</c:v>
                </c:pt>
              </c:numCache>
            </c:numRef>
          </c:val>
        </c:ser>
        <c:ser>
          <c:idx val="4"/>
          <c:order val="1"/>
          <c:tx>
            <c:strRef>
              <c:f>'Overview brochure'!$J$195</c:f>
              <c:strCache>
                <c:ptCount val="1"/>
                <c:pt idx="0">
                  <c:v>Dunedin/Queenstown</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brochure'!$K$195:$T$195</c:f>
              <c:numCache>
                <c:formatCode>0.0</c:formatCode>
                <c:ptCount val="10"/>
                <c:pt idx="0">
                  <c:v>1.88479</c:v>
                </c:pt>
                <c:pt idx="1">
                  <c:v>2.0756760000000001</c:v>
                </c:pt>
                <c:pt idx="2">
                  <c:v>2.4255589999999998</c:v>
                </c:pt>
                <c:pt idx="3">
                  <c:v>2.1716959999999998</c:v>
                </c:pt>
                <c:pt idx="4">
                  <c:v>2.6891569999999998</c:v>
                </c:pt>
                <c:pt idx="5">
                  <c:v>2.8493719999999998</c:v>
                </c:pt>
                <c:pt idx="6">
                  <c:v>2.9271880000000001</c:v>
                </c:pt>
                <c:pt idx="7">
                  <c:v>2.8517700000000001</c:v>
                </c:pt>
                <c:pt idx="8">
                  <c:v>2.8090099999999998</c:v>
                </c:pt>
                <c:pt idx="9">
                  <c:v>2.6816390000000001</c:v>
                </c:pt>
              </c:numCache>
            </c:numRef>
          </c:val>
        </c:ser>
        <c:ser>
          <c:idx val="3"/>
          <c:order val="2"/>
          <c:tx>
            <c:strRef>
              <c:f>'Overview brochure'!$J$194</c:f>
              <c:strCache>
                <c:ptCount val="1"/>
                <c:pt idx="0">
                  <c:v>Hamilton</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brochure'!$K$194:$T$194</c:f>
              <c:numCache>
                <c:formatCode>0.0</c:formatCode>
                <c:ptCount val="10"/>
                <c:pt idx="0">
                  <c:v>2.8987859999999999</c:v>
                </c:pt>
                <c:pt idx="1">
                  <c:v>3.6510389999999999</c:v>
                </c:pt>
                <c:pt idx="2">
                  <c:v>4.2201630000000003</c:v>
                </c:pt>
                <c:pt idx="3">
                  <c:v>4.3233839999999999</c:v>
                </c:pt>
                <c:pt idx="4">
                  <c:v>4.3388020000000003</c:v>
                </c:pt>
                <c:pt idx="5">
                  <c:v>4.4664010000000003</c:v>
                </c:pt>
                <c:pt idx="6">
                  <c:v>4.3228939999999998</c:v>
                </c:pt>
                <c:pt idx="7">
                  <c:v>4.3707799999999999</c:v>
                </c:pt>
                <c:pt idx="8">
                  <c:v>4.341361</c:v>
                </c:pt>
                <c:pt idx="9">
                  <c:v>4.0854670000000004</c:v>
                </c:pt>
              </c:numCache>
            </c:numRef>
          </c:val>
        </c:ser>
        <c:ser>
          <c:idx val="2"/>
          <c:order val="3"/>
          <c:tx>
            <c:strRef>
              <c:f>'Overview brochure'!$J$193</c:f>
              <c:strCache>
                <c:ptCount val="1"/>
                <c:pt idx="0">
                  <c:v>Christchurch</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brochure'!$K$193:$T$193</c:f>
              <c:numCache>
                <c:formatCode>0.0</c:formatCode>
                <c:ptCount val="10"/>
                <c:pt idx="0">
                  <c:v>15.719483</c:v>
                </c:pt>
                <c:pt idx="1">
                  <c:v>16.648889</c:v>
                </c:pt>
                <c:pt idx="2">
                  <c:v>17.282602000000001</c:v>
                </c:pt>
                <c:pt idx="3">
                  <c:v>17.209745000000002</c:v>
                </c:pt>
                <c:pt idx="4">
                  <c:v>12.983838</c:v>
                </c:pt>
                <c:pt idx="5">
                  <c:v>11.221807</c:v>
                </c:pt>
                <c:pt idx="6">
                  <c:v>13.317292999999999</c:v>
                </c:pt>
                <c:pt idx="7">
                  <c:v>14.085265</c:v>
                </c:pt>
                <c:pt idx="8">
                  <c:v>14.006188</c:v>
                </c:pt>
                <c:pt idx="9">
                  <c:v>13.682047000000001</c:v>
                </c:pt>
              </c:numCache>
            </c:numRef>
          </c:val>
        </c:ser>
        <c:ser>
          <c:idx val="1"/>
          <c:order val="4"/>
          <c:tx>
            <c:strRef>
              <c:f>'Overview brochure'!$J$192</c:f>
              <c:strCache>
                <c:ptCount val="1"/>
                <c:pt idx="0">
                  <c:v>Wellington</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brochure'!$K$192:$T$192</c:f>
              <c:numCache>
                <c:formatCode>0.0</c:formatCode>
                <c:ptCount val="10"/>
                <c:pt idx="0">
                  <c:v>34.1</c:v>
                </c:pt>
                <c:pt idx="1">
                  <c:v>34.700000000000003</c:v>
                </c:pt>
                <c:pt idx="2">
                  <c:v>35.4</c:v>
                </c:pt>
                <c:pt idx="3">
                  <c:v>35</c:v>
                </c:pt>
                <c:pt idx="4">
                  <c:v>35.4</c:v>
                </c:pt>
                <c:pt idx="5">
                  <c:v>35.6</c:v>
                </c:pt>
                <c:pt idx="6">
                  <c:v>35.200000000000003</c:v>
                </c:pt>
                <c:pt idx="7">
                  <c:v>35.799999999999997</c:v>
                </c:pt>
                <c:pt idx="8">
                  <c:v>36.4</c:v>
                </c:pt>
                <c:pt idx="9">
                  <c:v>37.299999999999997</c:v>
                </c:pt>
              </c:numCache>
            </c:numRef>
          </c:val>
        </c:ser>
        <c:ser>
          <c:idx val="0"/>
          <c:order val="5"/>
          <c:tx>
            <c:strRef>
              <c:f>'Overview brochure'!$J$191</c:f>
              <c:strCache>
                <c:ptCount val="1"/>
                <c:pt idx="0">
                  <c:v>Auckland </c:v>
                </c:pt>
              </c:strCache>
            </c:strRef>
          </c:tx>
          <c:cat>
            <c:numRef>
              <c:f>'Overview brochure'!$K$190:$T$190</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'Overview brochure'!$K$191:$T$191</c:f>
              <c:numCache>
                <c:formatCode>0.0</c:formatCode>
                <c:ptCount val="10"/>
                <c:pt idx="0">
                  <c:v>52.87</c:v>
                </c:pt>
                <c:pt idx="1">
                  <c:v>54.88</c:v>
                </c:pt>
                <c:pt idx="2">
                  <c:v>58.72</c:v>
                </c:pt>
                <c:pt idx="3">
                  <c:v>60.62</c:v>
                </c:pt>
                <c:pt idx="4">
                  <c:v>65.760000000000005</c:v>
                </c:pt>
                <c:pt idx="5">
                  <c:v>70.78</c:v>
                </c:pt>
                <c:pt idx="6">
                  <c:v>68.53</c:v>
                </c:pt>
                <c:pt idx="7">
                  <c:v>72.400000000000006</c:v>
                </c:pt>
                <c:pt idx="8">
                  <c:v>79.25</c:v>
                </c:pt>
                <c:pt idx="9">
                  <c:v>82.9</c:v>
                </c:pt>
              </c:numCache>
            </c:numRef>
          </c:val>
        </c:ser>
        <c:axId val="77096832"/>
        <c:axId val="77098368"/>
      </c:areaChart>
      <c:catAx>
        <c:axId val="77096832"/>
        <c:scaling>
          <c:orientation val="minMax"/>
        </c:scaling>
        <c:axPos val="b"/>
        <c:numFmt formatCode="0" sourceLinked="1"/>
        <c:tickLblPos val="nextTo"/>
        <c:crossAx val="77098368"/>
        <c:crosses val="autoZero"/>
        <c:auto val="1"/>
        <c:lblAlgn val="ctr"/>
        <c:lblOffset val="100"/>
      </c:catAx>
      <c:valAx>
        <c:axId val="77098368"/>
        <c:scaling>
          <c:orientation val="minMax"/>
        </c:scaling>
        <c:axPos val="l"/>
        <c:majorGridlines/>
        <c:numFmt formatCode="0" sourceLinked="0"/>
        <c:tickLblPos val="nextTo"/>
        <c:crossAx val="77096832"/>
        <c:crosses val="autoZero"/>
        <c:crossBetween val="midCat"/>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1"/>
          <c:order val="0"/>
          <c:tx>
            <c:strRef>
              <c:f>'Overview brochure'!$A$302</c:f>
              <c:strCache>
                <c:ptCount val="1"/>
                <c:pt idx="0">
                  <c:v>Imports</c:v>
                </c:pt>
              </c:strCache>
            </c:strRef>
          </c:tx>
          <c:spPr>
            <a:solidFill>
              <a:srgbClr val="0070C0"/>
            </a:solidFill>
          </c:spPr>
          <c:cat>
            <c:strRef>
              <c:f>'Overview brochure'!$B$300:$N$300</c:f>
              <c:strCache>
                <c:ptCount val="13"/>
                <c:pt idx="0">
                  <c:v>Tauranga</c:v>
                </c:pt>
                <c:pt idx="1">
                  <c:v>Marsden Point</c:v>
                </c:pt>
                <c:pt idx="2">
                  <c:v>Auckland</c:v>
                </c:pt>
                <c:pt idx="3">
                  <c:v>Lyttelton</c:v>
                </c:pt>
                <c:pt idx="4">
                  <c:v>Taranaki</c:v>
                </c:pt>
                <c:pt idx="5">
                  <c:v>Napier</c:v>
                </c:pt>
                <c:pt idx="6">
                  <c:v>Bluff</c:v>
                </c:pt>
                <c:pt idx="7">
                  <c:v>Wellington</c:v>
                </c:pt>
                <c:pt idx="8">
                  <c:v>Gisborne</c:v>
                </c:pt>
                <c:pt idx="9">
                  <c:v>Otago</c:v>
                </c:pt>
                <c:pt idx="10">
                  <c:v>Timaru</c:v>
                </c:pt>
                <c:pt idx="11">
                  <c:v>Nelson</c:v>
                </c:pt>
                <c:pt idx="12">
                  <c:v>Picton</c:v>
                </c:pt>
              </c:strCache>
            </c:strRef>
          </c:cat>
          <c:val>
            <c:numRef>
              <c:f>'Overview brochure'!$B$302:$N$302</c:f>
              <c:numCache>
                <c:formatCode>0.0</c:formatCode>
                <c:ptCount val="13"/>
                <c:pt idx="0">
                  <c:v>4.3461619999999996</c:v>
                </c:pt>
                <c:pt idx="1">
                  <c:v>5.5719329999999996</c:v>
                </c:pt>
                <c:pt idx="2">
                  <c:v>4.6053879999999996</c:v>
                </c:pt>
                <c:pt idx="3">
                  <c:v>1.871955</c:v>
                </c:pt>
                <c:pt idx="4">
                  <c:v>0.75407400000000002</c:v>
                </c:pt>
                <c:pt idx="5">
                  <c:v>0.51540200000000003</c:v>
                </c:pt>
                <c:pt idx="6">
                  <c:v>1.482278</c:v>
                </c:pt>
                <c:pt idx="7">
                  <c:v>0.92654099999999995</c:v>
                </c:pt>
                <c:pt idx="8">
                  <c:v>9.9999999999999995E-7</c:v>
                </c:pt>
                <c:pt idx="9">
                  <c:v>0.197904</c:v>
                </c:pt>
                <c:pt idx="10">
                  <c:v>0.68961700000000004</c:v>
                </c:pt>
                <c:pt idx="11">
                  <c:v>9.9656999999999996E-2</c:v>
                </c:pt>
                <c:pt idx="12">
                  <c:v>2.32E-4</c:v>
                </c:pt>
              </c:numCache>
            </c:numRef>
          </c:val>
        </c:ser>
        <c:ser>
          <c:idx val="0"/>
          <c:order val="1"/>
          <c:tx>
            <c:strRef>
              <c:f>'Overview brochure'!$A$301</c:f>
              <c:strCache>
                <c:ptCount val="1"/>
                <c:pt idx="0">
                  <c:v>Exports</c:v>
                </c:pt>
              </c:strCache>
            </c:strRef>
          </c:tx>
          <c:spPr>
            <a:solidFill>
              <a:schemeClr val="accent3">
                <a:lumMod val="75000"/>
              </a:schemeClr>
            </a:solidFill>
          </c:spPr>
          <c:cat>
            <c:strRef>
              <c:f>'Overview brochure'!$B$300:$N$300</c:f>
              <c:strCache>
                <c:ptCount val="13"/>
                <c:pt idx="0">
                  <c:v>Tauranga</c:v>
                </c:pt>
                <c:pt idx="1">
                  <c:v>Marsden Point</c:v>
                </c:pt>
                <c:pt idx="2">
                  <c:v>Auckland</c:v>
                </c:pt>
                <c:pt idx="3">
                  <c:v>Lyttelton</c:v>
                </c:pt>
                <c:pt idx="4">
                  <c:v>Taranaki</c:v>
                </c:pt>
                <c:pt idx="5">
                  <c:v>Napier</c:v>
                </c:pt>
                <c:pt idx="6">
                  <c:v>Bluff</c:v>
                </c:pt>
                <c:pt idx="7">
                  <c:v>Wellington</c:v>
                </c:pt>
                <c:pt idx="8">
                  <c:v>Gisborne</c:v>
                </c:pt>
                <c:pt idx="9">
                  <c:v>Otago</c:v>
                </c:pt>
                <c:pt idx="10">
                  <c:v>Timaru</c:v>
                </c:pt>
                <c:pt idx="11">
                  <c:v>Nelson</c:v>
                </c:pt>
                <c:pt idx="12">
                  <c:v>Picton</c:v>
                </c:pt>
              </c:strCache>
            </c:strRef>
          </c:cat>
          <c:val>
            <c:numRef>
              <c:f>'Overview brochure'!$B$301:$N$301</c:f>
              <c:numCache>
                <c:formatCode>0.0</c:formatCode>
                <c:ptCount val="13"/>
                <c:pt idx="0">
                  <c:v>13.830299999999999</c:v>
                </c:pt>
                <c:pt idx="1">
                  <c:v>3.2437399999999998</c:v>
                </c:pt>
                <c:pt idx="2">
                  <c:v>2.2605780000000002</c:v>
                </c:pt>
                <c:pt idx="3">
                  <c:v>2.9105599999999998</c:v>
                </c:pt>
                <c:pt idx="4">
                  <c:v>3.4805549999999998</c:v>
                </c:pt>
                <c:pt idx="5">
                  <c:v>2.6836869999999999</c:v>
                </c:pt>
                <c:pt idx="6">
                  <c:v>1.2482839999999999</c:v>
                </c:pt>
                <c:pt idx="7">
                  <c:v>1.524105</c:v>
                </c:pt>
                <c:pt idx="8">
                  <c:v>2.2780469999999999</c:v>
                </c:pt>
                <c:pt idx="9">
                  <c:v>1.7282470000000001</c:v>
                </c:pt>
                <c:pt idx="10">
                  <c:v>0.78815500000000005</c:v>
                </c:pt>
                <c:pt idx="11">
                  <c:v>1.1337600000000001</c:v>
                </c:pt>
                <c:pt idx="12">
                  <c:v>0.69654400000000005</c:v>
                </c:pt>
              </c:numCache>
            </c:numRef>
          </c:val>
        </c:ser>
        <c:overlap val="100"/>
        <c:axId val="77122944"/>
        <c:axId val="77202560"/>
      </c:barChart>
      <c:catAx>
        <c:axId val="77122944"/>
        <c:scaling>
          <c:orientation val="minMax"/>
        </c:scaling>
        <c:axPos val="b"/>
        <c:tickLblPos val="nextTo"/>
        <c:crossAx val="77202560"/>
        <c:crosses val="autoZero"/>
        <c:auto val="1"/>
        <c:lblAlgn val="ctr"/>
        <c:lblOffset val="100"/>
      </c:catAx>
      <c:valAx>
        <c:axId val="77202560"/>
        <c:scaling>
          <c:orientation val="minMax"/>
        </c:scaling>
        <c:axPos val="l"/>
        <c:majorGridlines/>
        <c:numFmt formatCode="0" sourceLinked="0"/>
        <c:tickLblPos val="nextTo"/>
        <c:crossAx val="77122944"/>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0"/>
          <c:tx>
            <c:strRef>
              <c:f>'Overview brochure'!$K$280</c:f>
              <c:strCache>
                <c:ptCount val="1"/>
                <c:pt idx="0">
                  <c:v>Auckland</c:v>
                </c:pt>
              </c:strCache>
            </c:strRef>
          </c:tx>
          <c:spPr>
            <a:ln>
              <a:solidFill>
                <a:schemeClr val="accent3">
                  <a:lumMod val="75000"/>
                </a:schemeClr>
              </a:solidFill>
            </a:ln>
          </c:spPr>
          <c:marker>
            <c:symbol val="none"/>
          </c:marker>
          <c:cat>
            <c:numRef>
              <c:f>'Overview brochure'!$I$281:$I$286</c:f>
              <c:numCache>
                <c:formatCode>General</c:formatCode>
                <c:ptCount val="6"/>
                <c:pt idx="0">
                  <c:v>2011</c:v>
                </c:pt>
                <c:pt idx="1">
                  <c:v>2012</c:v>
                </c:pt>
                <c:pt idx="2">
                  <c:v>2013</c:v>
                </c:pt>
                <c:pt idx="3">
                  <c:v>2014</c:v>
                </c:pt>
                <c:pt idx="4">
                  <c:v>2015</c:v>
                </c:pt>
                <c:pt idx="5">
                  <c:v>2016</c:v>
                </c:pt>
              </c:numCache>
            </c:numRef>
          </c:cat>
          <c:val>
            <c:numRef>
              <c:f>'Overview brochure'!$K$281:$K$286</c:f>
              <c:numCache>
                <c:formatCode>_-* #,##0.0_-;\-* #,##0.0_-;_-* "-"??_-;_-@_-</c:formatCode>
                <c:ptCount val="6"/>
                <c:pt idx="0">
                  <c:v>10.8378</c:v>
                </c:pt>
                <c:pt idx="1">
                  <c:v>10.056599999999998</c:v>
                </c:pt>
                <c:pt idx="2">
                  <c:v>10.611000000000002</c:v>
                </c:pt>
                <c:pt idx="3">
                  <c:v>12.515700000000001</c:v>
                </c:pt>
                <c:pt idx="4">
                  <c:v>15.3797</c:v>
                </c:pt>
                <c:pt idx="5">
                  <c:v>18.1112</c:v>
                </c:pt>
              </c:numCache>
            </c:numRef>
          </c:val>
        </c:ser>
        <c:ser>
          <c:idx val="0"/>
          <c:order val="1"/>
          <c:tx>
            <c:strRef>
              <c:f>'Overview brochure'!$J$280</c:f>
              <c:strCache>
                <c:ptCount val="1"/>
                <c:pt idx="0">
                  <c:v>Wellington</c:v>
                </c:pt>
              </c:strCache>
            </c:strRef>
          </c:tx>
          <c:marker>
            <c:symbol val="none"/>
          </c:marker>
          <c:cat>
            <c:numRef>
              <c:f>'Overview brochure'!$I$281:$I$286</c:f>
              <c:numCache>
                <c:formatCode>General</c:formatCode>
                <c:ptCount val="6"/>
                <c:pt idx="0">
                  <c:v>2011</c:v>
                </c:pt>
                <c:pt idx="1">
                  <c:v>2012</c:v>
                </c:pt>
                <c:pt idx="2">
                  <c:v>2013</c:v>
                </c:pt>
                <c:pt idx="3">
                  <c:v>2014</c:v>
                </c:pt>
                <c:pt idx="4">
                  <c:v>2015</c:v>
                </c:pt>
                <c:pt idx="5">
                  <c:v>2016</c:v>
                </c:pt>
              </c:numCache>
            </c:numRef>
          </c:cat>
          <c:val>
            <c:numRef>
              <c:f>'Overview brochure'!$J$281:$J$286</c:f>
              <c:numCache>
                <c:formatCode>_-* #,##0.00_-;\-* #,##0.00_-;_-* "-"??_-;_-@_-</c:formatCode>
                <c:ptCount val="6"/>
                <c:pt idx="0">
                  <c:v>11.481058000000001</c:v>
                </c:pt>
                <c:pt idx="1">
                  <c:v>11.176351</c:v>
                </c:pt>
                <c:pt idx="2">
                  <c:v>11.392639000000001</c:v>
                </c:pt>
                <c:pt idx="3">
                  <c:v>11.984346</c:v>
                </c:pt>
                <c:pt idx="4">
                  <c:v>12.270709999999999</c:v>
                </c:pt>
                <c:pt idx="5">
                  <c:v>13.075013</c:v>
                </c:pt>
              </c:numCache>
            </c:numRef>
          </c:val>
        </c:ser>
        <c:marker val="1"/>
        <c:axId val="56198272"/>
        <c:axId val="56199808"/>
      </c:lineChart>
      <c:catAx>
        <c:axId val="56198272"/>
        <c:scaling>
          <c:orientation val="minMax"/>
        </c:scaling>
        <c:axPos val="b"/>
        <c:numFmt formatCode="General" sourceLinked="1"/>
        <c:tickLblPos val="nextTo"/>
        <c:crossAx val="56199808"/>
        <c:crosses val="autoZero"/>
        <c:auto val="1"/>
        <c:lblAlgn val="ctr"/>
        <c:lblOffset val="100"/>
      </c:catAx>
      <c:valAx>
        <c:axId val="56199808"/>
        <c:scaling>
          <c:orientation val="minMax"/>
        </c:scaling>
        <c:axPos val="l"/>
        <c:majorGridlines/>
        <c:numFmt formatCode="_-* #,##0_-;\-* #,##0_-;_-* &quot;-&quot;_-;_-@_-" sourceLinked="0"/>
        <c:tickLblPos val="nextTo"/>
        <c:crossAx val="56198272"/>
        <c:crosses val="autoZero"/>
        <c:crossBetween val="between"/>
        <c:majorUnit val="5"/>
      </c:valAx>
    </c:plotArea>
    <c:legend>
      <c:legendPos val="r"/>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plotArea>
      <c:layout/>
      <c:barChart>
        <c:barDir val="bar"/>
        <c:grouping val="clustered"/>
        <c:ser>
          <c:idx val="0"/>
          <c:order val="0"/>
          <c:tx>
            <c:strRef>
              <c:f>'1.2 State highways'!$B$6</c:f>
              <c:strCache>
                <c:ptCount val="1"/>
                <c:pt idx="0">
                  <c:v>Local roads</c:v>
                </c:pt>
              </c:strCache>
            </c:strRef>
          </c:tx>
          <c:cat>
            <c:strRef>
              <c:f>'1.2 State highways'!$A$7:$A$20</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 - Marlborough - Tasman</c:v>
                </c:pt>
                <c:pt idx="10">
                  <c:v>West Coast</c:v>
                </c:pt>
                <c:pt idx="11">
                  <c:v>Canterbury</c:v>
                </c:pt>
                <c:pt idx="12">
                  <c:v>Otago</c:v>
                </c:pt>
                <c:pt idx="13">
                  <c:v>Southland</c:v>
                </c:pt>
              </c:strCache>
            </c:strRef>
          </c:cat>
          <c:val>
            <c:numRef>
              <c:f>'1.2 State highways'!$B$7:$B$20</c:f>
              <c:numCache>
                <c:formatCode>_-* #,##0_-;\-* #,##0_-;_-* "-"??_-;_-@_-</c:formatCode>
                <c:ptCount val="14"/>
                <c:pt idx="0">
                  <c:v>5904</c:v>
                </c:pt>
                <c:pt idx="1">
                  <c:v>7344</c:v>
                </c:pt>
                <c:pt idx="2">
                  <c:v>9627</c:v>
                </c:pt>
                <c:pt idx="3">
                  <c:v>3892</c:v>
                </c:pt>
                <c:pt idx="4">
                  <c:v>1897</c:v>
                </c:pt>
                <c:pt idx="5">
                  <c:v>4157</c:v>
                </c:pt>
                <c:pt idx="6">
                  <c:v>3533</c:v>
                </c:pt>
                <c:pt idx="7">
                  <c:v>7887</c:v>
                </c:pt>
                <c:pt idx="8">
                  <c:v>4003</c:v>
                </c:pt>
                <c:pt idx="9">
                  <c:v>3563</c:v>
                </c:pt>
                <c:pt idx="10">
                  <c:v>1898</c:v>
                </c:pt>
                <c:pt idx="11">
                  <c:v>14590</c:v>
                </c:pt>
                <c:pt idx="12">
                  <c:v>9204</c:v>
                </c:pt>
                <c:pt idx="13">
                  <c:v>6472</c:v>
                </c:pt>
              </c:numCache>
            </c:numRef>
          </c:val>
        </c:ser>
        <c:ser>
          <c:idx val="1"/>
          <c:order val="1"/>
          <c:tx>
            <c:strRef>
              <c:f>'1.2 State highways'!$C$6</c:f>
              <c:strCache>
                <c:ptCount val="1"/>
                <c:pt idx="0">
                  <c:v>State highways</c:v>
                </c:pt>
              </c:strCache>
            </c:strRef>
          </c:tx>
          <c:spPr>
            <a:solidFill>
              <a:srgbClr val="9BBB59">
                <a:lumMod val="75000"/>
              </a:srgbClr>
            </a:solidFill>
          </c:spPr>
          <c:cat>
            <c:strRef>
              <c:f>'1.2 State highways'!$A$7:$A$20</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Nelson - Marlborough - Tasman</c:v>
                </c:pt>
                <c:pt idx="10">
                  <c:v>West Coast</c:v>
                </c:pt>
                <c:pt idx="11">
                  <c:v>Canterbury</c:v>
                </c:pt>
                <c:pt idx="12">
                  <c:v>Otago</c:v>
                </c:pt>
                <c:pt idx="13">
                  <c:v>Southland</c:v>
                </c:pt>
              </c:strCache>
            </c:strRef>
          </c:cat>
          <c:val>
            <c:numRef>
              <c:f>'1.2 State highways'!$C$7:$C$20</c:f>
              <c:numCache>
                <c:formatCode>_-* #,##0_-;\-* #,##0_-;_-* "-"??_-;_-@_-</c:formatCode>
                <c:ptCount val="14"/>
                <c:pt idx="0">
                  <c:v>749</c:v>
                </c:pt>
                <c:pt idx="1">
                  <c:v>303</c:v>
                </c:pt>
                <c:pt idx="2">
                  <c:v>1715</c:v>
                </c:pt>
                <c:pt idx="3">
                  <c:v>747</c:v>
                </c:pt>
                <c:pt idx="4">
                  <c:v>331</c:v>
                </c:pt>
                <c:pt idx="5">
                  <c:v>504</c:v>
                </c:pt>
                <c:pt idx="6">
                  <c:v>391</c:v>
                </c:pt>
                <c:pt idx="7">
                  <c:v>957</c:v>
                </c:pt>
                <c:pt idx="8">
                  <c:v>236</c:v>
                </c:pt>
                <c:pt idx="9">
                  <c:v>643</c:v>
                </c:pt>
                <c:pt idx="10">
                  <c:v>872</c:v>
                </c:pt>
                <c:pt idx="11">
                  <c:v>1330</c:v>
                </c:pt>
                <c:pt idx="12">
                  <c:v>1300</c:v>
                </c:pt>
                <c:pt idx="13">
                  <c:v>777</c:v>
                </c:pt>
              </c:numCache>
            </c:numRef>
          </c:val>
        </c:ser>
        <c:axId val="77282688"/>
        <c:axId val="77296768"/>
      </c:barChart>
      <c:catAx>
        <c:axId val="77282688"/>
        <c:scaling>
          <c:orientation val="maxMin"/>
        </c:scaling>
        <c:axPos val="l"/>
        <c:tickLblPos val="nextTo"/>
        <c:crossAx val="77296768"/>
        <c:crosses val="autoZero"/>
        <c:auto val="1"/>
        <c:lblAlgn val="ctr"/>
        <c:lblOffset val="100"/>
      </c:catAx>
      <c:valAx>
        <c:axId val="77296768"/>
        <c:scaling>
          <c:orientation val="minMax"/>
        </c:scaling>
        <c:axPos val="t"/>
        <c:majorGridlines/>
        <c:numFmt formatCode="_-* #,##0_-;\-* #,##0_-;_-* &quot;-&quot;??_-;_-@_-" sourceLinked="1"/>
        <c:tickLblPos val="nextTo"/>
        <c:crossAx val="77282688"/>
        <c:crosses val="autoZero"/>
        <c:crossBetween val="between"/>
      </c:valAx>
    </c:plotArea>
    <c:legend>
      <c:legendPos val="b"/>
      <c:layout/>
    </c:legend>
    <c:plotVisOnly val="1"/>
  </c:chart>
  <c:printSettings>
    <c:headerFooter/>
    <c:pageMargins b="0.75000000000000611" l="0.70000000000000062" r="0.70000000000000062" t="0.750000000000006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'1.3 VKT'!$A$8</c:f>
              <c:strCache>
                <c:ptCount val="1"/>
                <c:pt idx="0">
                  <c:v>State highways</c:v>
                </c:pt>
              </c:strCache>
            </c:strRef>
          </c:tx>
          <c:cat>
            <c:strRef>
              <c:f>'1.3 VKT'!$B$7:$P$7</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'1.3 VKT'!$B$8:$P$8</c:f>
              <c:numCache>
                <c:formatCode>0.0</c:formatCode>
                <c:ptCount val="15"/>
                <c:pt idx="0">
                  <c:v>16.977</c:v>
                </c:pt>
                <c:pt idx="1">
                  <c:v>17.569407999999999</c:v>
                </c:pt>
                <c:pt idx="2">
                  <c:v>18.579228999999998</c:v>
                </c:pt>
                <c:pt idx="3">
                  <c:v>18.320481000000001</c:v>
                </c:pt>
                <c:pt idx="4">
                  <c:v>19.652125000000002</c:v>
                </c:pt>
                <c:pt idx="5">
                  <c:v>18.979315999999997</c:v>
                </c:pt>
                <c:pt idx="6">
                  <c:v>19.310873000000001</c:v>
                </c:pt>
                <c:pt idx="7">
                  <c:v>19.484000000000002</c:v>
                </c:pt>
                <c:pt idx="8">
                  <c:v>19.469000000000001</c:v>
                </c:pt>
                <c:pt idx="9">
                  <c:v>19.588999999999999</c:v>
                </c:pt>
                <c:pt idx="10">
                  <c:v>19.959</c:v>
                </c:pt>
                <c:pt idx="11">
                  <c:v>20.221</c:v>
                </c:pt>
                <c:pt idx="12">
                  <c:v>20.050999999999998</c:v>
                </c:pt>
                <c:pt idx="13">
                  <c:v>20.396999999999998</c:v>
                </c:pt>
                <c:pt idx="14">
                  <c:v>20.853000000000002</c:v>
                </c:pt>
              </c:numCache>
            </c:numRef>
          </c:val>
        </c:ser>
        <c:ser>
          <c:idx val="1"/>
          <c:order val="1"/>
          <c:tx>
            <c:strRef>
              <c:f>'1.3 VKT'!$A$9</c:f>
              <c:strCache>
                <c:ptCount val="1"/>
                <c:pt idx="0">
                  <c:v>Local roads</c:v>
                </c:pt>
              </c:strCache>
            </c:strRef>
          </c:tx>
          <c:spPr>
            <a:solidFill>
              <a:srgbClr val="9BBB59">
                <a:lumMod val="75000"/>
              </a:srgbClr>
            </a:solidFill>
          </c:spPr>
          <c:cat>
            <c:strRef>
              <c:f>'1.3 VKT'!$B$7:$P$7</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'1.3 VKT'!$B$9:$P$9</c:f>
              <c:numCache>
                <c:formatCode>0.0</c:formatCode>
                <c:ptCount val="15"/>
                <c:pt idx="0">
                  <c:v>17.835999999999999</c:v>
                </c:pt>
                <c:pt idx="1">
                  <c:v>18.02</c:v>
                </c:pt>
                <c:pt idx="2">
                  <c:v>18.622</c:v>
                </c:pt>
                <c:pt idx="3">
                  <c:v>18.798999999999999</c:v>
                </c:pt>
                <c:pt idx="4">
                  <c:v>19.594000000000001</c:v>
                </c:pt>
                <c:pt idx="5">
                  <c:v>20.292000000000002</c:v>
                </c:pt>
                <c:pt idx="6">
                  <c:v>20.681000000000001</c:v>
                </c:pt>
                <c:pt idx="7">
                  <c:v>20.869</c:v>
                </c:pt>
                <c:pt idx="8">
                  <c:v>21.175999999999998</c:v>
                </c:pt>
                <c:pt idx="9">
                  <c:v>21.56</c:v>
                </c:pt>
                <c:pt idx="10">
                  <c:v>21.637</c:v>
                </c:pt>
                <c:pt idx="11">
                  <c:v>21.507000000000001</c:v>
                </c:pt>
                <c:pt idx="12">
                  <c:v>21.844999999999999</c:v>
                </c:pt>
                <c:pt idx="13">
                  <c:v>21.693999999999999</c:v>
                </c:pt>
                <c:pt idx="14">
                  <c:v>21.677</c:v>
                </c:pt>
              </c:numCache>
            </c:numRef>
          </c:val>
        </c:ser>
        <c:axId val="77317632"/>
        <c:axId val="77319168"/>
      </c:areaChart>
      <c:catAx>
        <c:axId val="77317632"/>
        <c:scaling>
          <c:orientation val="minMax"/>
        </c:scaling>
        <c:axPos val="b"/>
        <c:tickLblPos val="nextTo"/>
        <c:crossAx val="77319168"/>
        <c:crosses val="autoZero"/>
        <c:auto val="1"/>
        <c:lblAlgn val="ctr"/>
        <c:lblOffset val="100"/>
      </c:catAx>
      <c:valAx>
        <c:axId val="77319168"/>
        <c:scaling>
          <c:orientation val="minMax"/>
        </c:scaling>
        <c:axPos val="l"/>
        <c:majorGridlines/>
        <c:numFmt formatCode="0" sourceLinked="0"/>
        <c:tickLblPos val="nextTo"/>
        <c:crossAx val="77317632"/>
        <c:crosses val="autoZero"/>
        <c:crossBetween val="midCat"/>
      </c:valAx>
    </c:plotArea>
    <c:legend>
      <c:legendPos val="b"/>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'1.4 Population'!#REF!</c:f>
              <c:strCache>
                <c:ptCount val="1"/>
                <c:pt idx="0">
                  <c:v>#REF!</c:v>
                </c:pt>
              </c:strCache>
            </c:strRef>
          </c:tx>
          <c:marker>
            <c:symbol val="none"/>
          </c:marker>
          <c:cat>
            <c:numRef>
              <c:f>'1.4 Population'!$A$101:$A$119</c:f>
              <c:numCache>
                <c:formatCode>0</c:formatCode>
                <c:ptCount val="19"/>
                <c:pt idx="0">
                  <c:v>1926</c:v>
                </c:pt>
                <c:pt idx="1">
                  <c:v>1931</c:v>
                </c:pt>
                <c:pt idx="2">
                  <c:v>1936</c:v>
                </c:pt>
                <c:pt idx="3">
                  <c:v>1941</c:v>
                </c:pt>
                <c:pt idx="4">
                  <c:v>1946</c:v>
                </c:pt>
                <c:pt idx="5">
                  <c:v>1951</c:v>
                </c:pt>
                <c:pt idx="6">
                  <c:v>1956</c:v>
                </c:pt>
                <c:pt idx="7">
                  <c:v>1961</c:v>
                </c:pt>
                <c:pt idx="8">
                  <c:v>1966</c:v>
                </c:pt>
                <c:pt idx="9">
                  <c:v>1971</c:v>
                </c:pt>
                <c:pt idx="10">
                  <c:v>1976</c:v>
                </c:pt>
                <c:pt idx="11">
                  <c:v>1981</c:v>
                </c:pt>
                <c:pt idx="12">
                  <c:v>1986</c:v>
                </c:pt>
                <c:pt idx="13">
                  <c:v>1991</c:v>
                </c:pt>
                <c:pt idx="14">
                  <c:v>1996</c:v>
                </c:pt>
                <c:pt idx="15">
                  <c:v>2001</c:v>
                </c:pt>
                <c:pt idx="16">
                  <c:v>2006</c:v>
                </c:pt>
                <c:pt idx="17">
                  <c:v>2011</c:v>
                </c:pt>
                <c:pt idx="18" formatCode="General">
                  <c:v>2015</c:v>
                </c:pt>
              </c:numCache>
            </c:numRef>
          </c:cat>
          <c:val>
            <c:numRef>
              <c:f>'1.4 Population'!$B$101:$B$119</c:f>
              <c:numCache>
                <c:formatCode>?,??#,##0.00</c:formatCode>
                <c:ptCount val="19"/>
                <c:pt idx="0">
                  <c:v>1.4297</c:v>
                </c:pt>
                <c:pt idx="1">
                  <c:v>1.5227999999999999</c:v>
                </c:pt>
                <c:pt idx="2">
                  <c:v>1.5846</c:v>
                </c:pt>
                <c:pt idx="3">
                  <c:v>1.6312</c:v>
                </c:pt>
                <c:pt idx="4">
                  <c:v>1.7811999999999999</c:v>
                </c:pt>
                <c:pt idx="5">
                  <c:v>1.9704999999999999</c:v>
                </c:pt>
                <c:pt idx="6">
                  <c:v>2.2092000000000001</c:v>
                </c:pt>
                <c:pt idx="7">
                  <c:v>2.4613</c:v>
                </c:pt>
                <c:pt idx="8">
                  <c:v>2.7113</c:v>
                </c:pt>
                <c:pt idx="9">
                  <c:v>2.8984999999999999</c:v>
                </c:pt>
                <c:pt idx="10">
                  <c:v>3.1634000000000002</c:v>
                </c:pt>
                <c:pt idx="11">
                  <c:v>3.1945000000000001</c:v>
                </c:pt>
                <c:pt idx="12">
                  <c:v>3.3134999999999999</c:v>
                </c:pt>
                <c:pt idx="13">
                  <c:v>3.516</c:v>
                </c:pt>
                <c:pt idx="14">
                  <c:v>3.7623000000000002</c:v>
                </c:pt>
                <c:pt idx="15">
                  <c:v>3.9161999999999999</c:v>
                </c:pt>
                <c:pt idx="16">
                  <c:v>4.2091000000000003</c:v>
                </c:pt>
                <c:pt idx="17">
                  <c:v>4.3994</c:v>
                </c:pt>
                <c:pt idx="18">
                  <c:v>4.6473000000000004</c:v>
                </c:pt>
              </c:numCache>
            </c:numRef>
          </c:val>
        </c:ser>
        <c:marker val="1"/>
        <c:axId val="77384320"/>
        <c:axId val="77394304"/>
      </c:lineChart>
      <c:catAx>
        <c:axId val="77384320"/>
        <c:scaling>
          <c:orientation val="minMax"/>
        </c:scaling>
        <c:axPos val="b"/>
        <c:numFmt formatCode="0" sourceLinked="1"/>
        <c:tickLblPos val="nextTo"/>
        <c:crossAx val="77394304"/>
        <c:crosses val="autoZero"/>
        <c:auto val="1"/>
        <c:lblAlgn val="ctr"/>
        <c:lblOffset val="100"/>
      </c:catAx>
      <c:valAx>
        <c:axId val="77394304"/>
        <c:scaling>
          <c:orientation val="minMax"/>
          <c:max val="5"/>
          <c:min val="0"/>
        </c:scaling>
        <c:axPos val="l"/>
        <c:majorGridlines/>
        <c:numFmt formatCode="#,##0" sourceLinked="0"/>
        <c:tickLblPos val="nextTo"/>
        <c:crossAx val="77384320"/>
        <c:crosses val="autoZero"/>
        <c:crossBetween val="between"/>
        <c:majorUnit val="1"/>
      </c:valAx>
    </c:plotArea>
    <c:plotVisOnly val="1"/>
  </c:chart>
  <c:printSettings>
    <c:headerFooter/>
    <c:pageMargins b="0.75000000000000622" l="0.70000000000000062" r="0.70000000000000062" t="0.750000000000006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'4.1 Exports imports'!$B$7</c:f>
              <c:strCache>
                <c:ptCount val="1"/>
                <c:pt idx="0">
                  <c:v>Exports</c:v>
                </c:pt>
              </c:strCache>
            </c:strRef>
          </c:tx>
          <c:spPr>
            <a:ln>
              <a:solidFill>
                <a:schemeClr val="accent3">
                  <a:lumMod val="75000"/>
                </a:schemeClr>
              </a:solidFill>
            </a:ln>
          </c:spPr>
          <c:marker>
            <c:symbol val="none"/>
          </c:marker>
          <c:cat>
            <c:strRef>
              <c:f>'4.1 Exports imports'!$A$8:$A$35</c:f>
              <c:strCach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strCache>
            </c:strRef>
          </c:cat>
          <c:val>
            <c:numRef>
              <c:f>'4.1 Exports imports'!$B$8:$B$35</c:f>
              <c:numCache>
                <c:formatCode>#,##0.0</c:formatCode>
                <c:ptCount val="28"/>
                <c:pt idx="0">
                  <c:v>10.623201999999999</c:v>
                </c:pt>
                <c:pt idx="1">
                  <c:v>11.986198999999999</c:v>
                </c:pt>
                <c:pt idx="2">
                  <c:v>13.965218999999999</c:v>
                </c:pt>
                <c:pt idx="3">
                  <c:v>15.778646</c:v>
                </c:pt>
                <c:pt idx="4">
                  <c:v>16.417898999999998</c:v>
                </c:pt>
                <c:pt idx="5">
                  <c:v>16.940033</c:v>
                </c:pt>
                <c:pt idx="6">
                  <c:v>17.706040999999999</c:v>
                </c:pt>
                <c:pt idx="7">
                  <c:v>19.331078000000002</c:v>
                </c:pt>
                <c:pt idx="8">
                  <c:v>20.557797000000001</c:v>
                </c:pt>
                <c:pt idx="9">
                  <c:v>18.436812</c:v>
                </c:pt>
                <c:pt idx="10">
                  <c:v>19.955335999999999</c:v>
                </c:pt>
                <c:pt idx="11">
                  <c:v>22.253029000000002</c:v>
                </c:pt>
                <c:pt idx="12">
                  <c:v>22.430509000000001</c:v>
                </c:pt>
                <c:pt idx="13">
                  <c:v>24.577121000000002</c:v>
                </c:pt>
                <c:pt idx="14">
                  <c:v>25.240238000000002</c:v>
                </c:pt>
                <c:pt idx="15">
                  <c:v>22.490214000000002</c:v>
                </c:pt>
                <c:pt idx="16">
                  <c:v>21.790133000000001</c:v>
                </c:pt>
                <c:pt idx="17">
                  <c:v>21.733332999999998</c:v>
                </c:pt>
                <c:pt idx="18">
                  <c:v>22.861647999999999</c:v>
                </c:pt>
                <c:pt idx="19">
                  <c:v>24.922253999999999</c:v>
                </c:pt>
                <c:pt idx="20">
                  <c:v>25.326944000000001</c:v>
                </c:pt>
                <c:pt idx="21">
                  <c:v>29.260145000000001</c:v>
                </c:pt>
                <c:pt idx="22">
                  <c:v>31.356282</c:v>
                </c:pt>
                <c:pt idx="23">
                  <c:v>32.477133000000002</c:v>
                </c:pt>
                <c:pt idx="24">
                  <c:v>35.543841</c:v>
                </c:pt>
                <c:pt idx="25">
                  <c:v>38.320217999999997</c:v>
                </c:pt>
                <c:pt idx="26">
                  <c:v>36.603503000000003</c:v>
                </c:pt>
                <c:pt idx="27">
                  <c:v>37.806562</c:v>
                </c:pt>
              </c:numCache>
            </c:numRef>
          </c:val>
        </c:ser>
        <c:ser>
          <c:idx val="1"/>
          <c:order val="1"/>
          <c:tx>
            <c:strRef>
              <c:f>'4.1 Exports imports'!$C$7</c:f>
              <c:strCache>
                <c:ptCount val="1"/>
                <c:pt idx="0">
                  <c:v>Imports</c:v>
                </c:pt>
              </c:strCache>
            </c:strRef>
          </c:tx>
          <c:spPr>
            <a:ln>
              <a:solidFill>
                <a:schemeClr val="tx2">
                  <a:lumMod val="60000"/>
                  <a:lumOff val="40000"/>
                </a:schemeClr>
              </a:solidFill>
            </a:ln>
          </c:spPr>
          <c:marker>
            <c:symbol val="none"/>
          </c:marker>
          <c:cat>
            <c:strRef>
              <c:f>'4.1 Exports imports'!$A$8:$A$35</c:f>
              <c:strCach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strCache>
            </c:strRef>
          </c:cat>
          <c:val>
            <c:numRef>
              <c:f>'4.1 Exports imports'!$C$8:$C$35</c:f>
              <c:numCache>
                <c:formatCode>#,##0.0</c:formatCode>
                <c:ptCount val="28"/>
                <c:pt idx="0">
                  <c:v>7.0783129999999996</c:v>
                </c:pt>
                <c:pt idx="1">
                  <c:v>8.4734470000000002</c:v>
                </c:pt>
                <c:pt idx="2">
                  <c:v>7.9510370000000004</c:v>
                </c:pt>
                <c:pt idx="3">
                  <c:v>8.2907309999999992</c:v>
                </c:pt>
                <c:pt idx="4">
                  <c:v>8.9345510000000008</c:v>
                </c:pt>
                <c:pt idx="5">
                  <c:v>10.328092</c:v>
                </c:pt>
                <c:pt idx="6">
                  <c:v>10.973095000000001</c:v>
                </c:pt>
                <c:pt idx="7">
                  <c:v>11.705382999999999</c:v>
                </c:pt>
                <c:pt idx="8">
                  <c:v>11.619285</c:v>
                </c:pt>
                <c:pt idx="9">
                  <c:v>12.097004</c:v>
                </c:pt>
                <c:pt idx="10">
                  <c:v>12.645733</c:v>
                </c:pt>
                <c:pt idx="11">
                  <c:v>13.507412</c:v>
                </c:pt>
                <c:pt idx="12">
                  <c:v>14.073643000000001</c:v>
                </c:pt>
                <c:pt idx="13">
                  <c:v>15.363795</c:v>
                </c:pt>
                <c:pt idx="14">
                  <c:v>16.066754</c:v>
                </c:pt>
                <c:pt idx="15">
                  <c:v>17.610323000000001</c:v>
                </c:pt>
                <c:pt idx="16">
                  <c:v>19.057504999999999</c:v>
                </c:pt>
                <c:pt idx="17">
                  <c:v>18.013282</c:v>
                </c:pt>
                <c:pt idx="18">
                  <c:v>18.394559999999998</c:v>
                </c:pt>
                <c:pt idx="19">
                  <c:v>19.219051</c:v>
                </c:pt>
                <c:pt idx="20">
                  <c:v>17.348901999999999</c:v>
                </c:pt>
                <c:pt idx="21">
                  <c:v>17.247185000000002</c:v>
                </c:pt>
                <c:pt idx="22">
                  <c:v>18.457319999999999</c:v>
                </c:pt>
                <c:pt idx="23">
                  <c:v>18.827680999999998</c:v>
                </c:pt>
                <c:pt idx="24">
                  <c:v>19.712268000000002</c:v>
                </c:pt>
                <c:pt idx="25">
                  <c:v>20.800891</c:v>
                </c:pt>
                <c:pt idx="26">
                  <c:v>21.812165</c:v>
                </c:pt>
                <c:pt idx="27">
                  <c:v>21.061143000000001</c:v>
                </c:pt>
              </c:numCache>
            </c:numRef>
          </c:val>
        </c:ser>
        <c:marker val="1"/>
        <c:axId val="247357824"/>
        <c:axId val="250996992"/>
      </c:lineChart>
      <c:catAx>
        <c:axId val="247357824"/>
        <c:scaling>
          <c:orientation val="minMax"/>
        </c:scaling>
        <c:axPos val="b"/>
        <c:tickLblPos val="nextTo"/>
        <c:crossAx val="250996992"/>
        <c:crosses val="autoZero"/>
        <c:auto val="1"/>
        <c:lblAlgn val="ctr"/>
        <c:lblOffset val="100"/>
      </c:catAx>
      <c:valAx>
        <c:axId val="250996992"/>
        <c:scaling>
          <c:orientation val="minMax"/>
          <c:max val="40"/>
        </c:scaling>
        <c:axPos val="l"/>
        <c:majorGridlines/>
        <c:numFmt formatCode="#,##0" sourceLinked="0"/>
        <c:tickLblPos val="nextTo"/>
        <c:crossAx val="247357824"/>
        <c:crosses val="autoZero"/>
        <c:crossBetween val="between"/>
      </c:val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'1.5 Golden triangle'!$A$17</c:f>
              <c:strCache>
                <c:ptCount val="1"/>
                <c:pt idx="0">
                  <c:v>Golden triangle regions</c:v>
                </c:pt>
              </c:strCache>
            </c:strRef>
          </c:tx>
          <c:marker>
            <c:symbol val="none"/>
          </c:marker>
          <c:cat>
            <c:strRef>
              <c:f>'1.5 Golden triangle'!$B$16:$N$16</c:f>
              <c:strCache>
                <c:ptCount val="13"/>
                <c:pt idx="0">
                  <c:v>1996</c:v>
                </c:pt>
                <c:pt idx="1">
                  <c:v>2001</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'1.5 Golden triangle'!$B$17:$N$17</c:f>
              <c:numCache>
                <c:formatCode>0.00%</c:formatCode>
                <c:ptCount val="13"/>
                <c:pt idx="0">
                  <c:v>0.45691318327974279</c:v>
                </c:pt>
                <c:pt idx="1">
                  <c:v>0.47251642829532275</c:v>
                </c:pt>
                <c:pt idx="2">
                  <c:v>0.48547053481814273</c:v>
                </c:pt>
                <c:pt idx="3">
                  <c:v>0.48667077039632556</c:v>
                </c:pt>
                <c:pt idx="4">
                  <c:v>0.4876520024414292</c:v>
                </c:pt>
                <c:pt idx="5">
                  <c:v>0.48830939431971365</c:v>
                </c:pt>
                <c:pt idx="6">
                  <c:v>0.48904773944422736</c:v>
                </c:pt>
                <c:pt idx="7">
                  <c:v>0.4915830291970803</c:v>
                </c:pt>
                <c:pt idx="8">
                  <c:v>0.49381819831673512</c:v>
                </c:pt>
                <c:pt idx="9">
                  <c:v>0.49469845343418656</c:v>
                </c:pt>
                <c:pt idx="10">
                  <c:v>0.49670709803312857</c:v>
                </c:pt>
                <c:pt idx="11">
                  <c:v>0.49961920926083075</c:v>
                </c:pt>
                <c:pt idx="12">
                  <c:v>0.50229079208131777</c:v>
                </c:pt>
              </c:numCache>
            </c:numRef>
          </c:val>
        </c:ser>
        <c:ser>
          <c:idx val="1"/>
          <c:order val="1"/>
          <c:tx>
            <c:strRef>
              <c:f>'1.5 Golden triangle'!$A$18</c:f>
              <c:strCache>
                <c:ptCount val="1"/>
                <c:pt idx="0">
                  <c:v>Other regions</c:v>
                </c:pt>
              </c:strCache>
            </c:strRef>
          </c:tx>
          <c:spPr>
            <a:ln>
              <a:solidFill>
                <a:srgbClr val="7030A0"/>
              </a:solidFill>
            </a:ln>
          </c:spPr>
          <c:marker>
            <c:symbol val="none"/>
          </c:marker>
          <c:cat>
            <c:strRef>
              <c:f>'1.5 Golden triangle'!$B$16:$N$16</c:f>
              <c:strCache>
                <c:ptCount val="13"/>
                <c:pt idx="0">
                  <c:v>1996</c:v>
                </c:pt>
                <c:pt idx="1">
                  <c:v>2001</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'1.5 Golden triangle'!$B$18:$N$18</c:f>
              <c:numCache>
                <c:formatCode>0.00%</c:formatCode>
                <c:ptCount val="13"/>
                <c:pt idx="0">
                  <c:v>0.54308681672025716</c:v>
                </c:pt>
                <c:pt idx="1">
                  <c:v>0.5274835717046773</c:v>
                </c:pt>
                <c:pt idx="2">
                  <c:v>0.51452946518185727</c:v>
                </c:pt>
                <c:pt idx="3">
                  <c:v>0.51332922960367444</c:v>
                </c:pt>
                <c:pt idx="4">
                  <c:v>0.51234799755857074</c:v>
                </c:pt>
                <c:pt idx="5">
                  <c:v>0.51169060568028635</c:v>
                </c:pt>
                <c:pt idx="6">
                  <c:v>0.51095226055577259</c:v>
                </c:pt>
                <c:pt idx="7">
                  <c:v>0.5084169708029197</c:v>
                </c:pt>
                <c:pt idx="8">
                  <c:v>0.50618180168326488</c:v>
                </c:pt>
                <c:pt idx="9">
                  <c:v>0.5053015465658135</c:v>
                </c:pt>
                <c:pt idx="10">
                  <c:v>0.50329290196687149</c:v>
                </c:pt>
                <c:pt idx="11">
                  <c:v>0.5003807907391693</c:v>
                </c:pt>
                <c:pt idx="12">
                  <c:v>0.49770920791868223</c:v>
                </c:pt>
              </c:numCache>
            </c:numRef>
          </c:val>
        </c:ser>
        <c:marker val="1"/>
        <c:axId val="77418880"/>
        <c:axId val="77420416"/>
      </c:lineChart>
      <c:catAx>
        <c:axId val="77418880"/>
        <c:scaling>
          <c:orientation val="minMax"/>
        </c:scaling>
        <c:axPos val="b"/>
        <c:tickLblPos val="nextTo"/>
        <c:crossAx val="77420416"/>
        <c:crosses val="autoZero"/>
        <c:auto val="1"/>
        <c:lblAlgn val="ctr"/>
        <c:lblOffset val="100"/>
      </c:catAx>
      <c:valAx>
        <c:axId val="77420416"/>
        <c:scaling>
          <c:orientation val="minMax"/>
          <c:min val="0"/>
        </c:scaling>
        <c:axPos val="l"/>
        <c:majorGridlines/>
        <c:numFmt formatCode="0%" sourceLinked="0"/>
        <c:tickLblPos val="nextTo"/>
        <c:crossAx val="77418880"/>
        <c:crosses val="autoZero"/>
        <c:crossBetween val="between"/>
      </c:valAx>
    </c:plotArea>
    <c:legend>
      <c:legendPos val="r"/>
      <c:layout/>
    </c:legend>
    <c:plotVisOnly val="1"/>
  </c:chart>
  <c:printSettings>
    <c:headerFooter/>
    <c:pageMargins b="0.75000000000000311" l="0.70000000000000062" r="0.70000000000000062" t="0.750000000000003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'1.6 Vehicle fleet'!$B$9</c:f>
              <c:strCache>
                <c:ptCount val="1"/>
                <c:pt idx="0">
                  <c:v>Cars and SUVs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fleet'!$B$10:$B$25</c:f>
              <c:numCache>
                <c:formatCode>0.00</c:formatCode>
                <c:ptCount val="16"/>
                <c:pt idx="0">
                  <c:v>2.1470790000000002</c:v>
                </c:pt>
                <c:pt idx="1">
                  <c:v>2.212933</c:v>
                </c:pt>
                <c:pt idx="2">
                  <c:v>2.2915049999999999</c:v>
                </c:pt>
                <c:pt idx="3">
                  <c:v>2.3941979999999998</c:v>
                </c:pt>
                <c:pt idx="4">
                  <c:v>2.4900039999999999</c:v>
                </c:pt>
                <c:pt idx="5">
                  <c:v>2.5776699999999999</c:v>
                </c:pt>
                <c:pt idx="6">
                  <c:v>2.6306970000000001</c:v>
                </c:pt>
                <c:pt idx="7">
                  <c:v>2.6783999999999999</c:v>
                </c:pt>
                <c:pt idx="8">
                  <c:v>2.691881</c:v>
                </c:pt>
                <c:pt idx="9">
                  <c:v>2.68371</c:v>
                </c:pt>
                <c:pt idx="10">
                  <c:v>2.7040229999999998</c:v>
                </c:pt>
                <c:pt idx="11">
                  <c:v>2.696904</c:v>
                </c:pt>
                <c:pt idx="12">
                  <c:v>2.7353550000000002</c:v>
                </c:pt>
                <c:pt idx="13">
                  <c:v>2.793539</c:v>
                </c:pt>
                <c:pt idx="14">
                  <c:v>2.884363</c:v>
                </c:pt>
                <c:pt idx="15">
                  <c:v>3.0181179999999999</c:v>
                </c:pt>
              </c:numCache>
            </c:numRef>
          </c:val>
        </c:ser>
        <c:ser>
          <c:idx val="1"/>
          <c:order val="1"/>
          <c:tx>
            <c:strRef>
              <c:f>'1.6 Vehicle fleet'!$C$9</c:f>
              <c:strCache>
                <c:ptCount val="1"/>
                <c:pt idx="0">
                  <c:v>Vans and utes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fleet'!$C$10:$C$25</c:f>
              <c:numCache>
                <c:formatCode>0.00</c:formatCode>
                <c:ptCount val="16"/>
                <c:pt idx="0">
                  <c:v>0.34702100000000002</c:v>
                </c:pt>
                <c:pt idx="1">
                  <c:v>0.349547</c:v>
                </c:pt>
                <c:pt idx="2">
                  <c:v>0.35511100000000001</c:v>
                </c:pt>
                <c:pt idx="3">
                  <c:v>0.36374800000000002</c:v>
                </c:pt>
                <c:pt idx="4">
                  <c:v>0.37545899999999999</c:v>
                </c:pt>
                <c:pt idx="5">
                  <c:v>0.38785799999999998</c:v>
                </c:pt>
                <c:pt idx="6">
                  <c:v>0.39724300000000001</c:v>
                </c:pt>
                <c:pt idx="7">
                  <c:v>0.40853099999999998</c:v>
                </c:pt>
                <c:pt idx="8">
                  <c:v>0.41488599999999998</c:v>
                </c:pt>
                <c:pt idx="9">
                  <c:v>0.41422399999999998</c:v>
                </c:pt>
                <c:pt idx="10">
                  <c:v>0.416215</c:v>
                </c:pt>
                <c:pt idx="11">
                  <c:v>0.41830499999999998</c:v>
                </c:pt>
                <c:pt idx="12">
                  <c:v>0.42833599999999999</c:v>
                </c:pt>
                <c:pt idx="13">
                  <c:v>0.44789000000000001</c:v>
                </c:pt>
                <c:pt idx="14">
                  <c:v>0.47440100000000002</c:v>
                </c:pt>
                <c:pt idx="15">
                  <c:v>0.50655399999999995</c:v>
                </c:pt>
              </c:numCache>
            </c:numRef>
          </c:val>
        </c:ser>
        <c:ser>
          <c:idx val="2"/>
          <c:order val="2"/>
          <c:tx>
            <c:strRef>
              <c:f>'1.6 Vehicle fleet'!$D$9</c:f>
              <c:strCache>
                <c:ptCount val="1"/>
                <c:pt idx="0">
                  <c:v>Motorcycles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fleet'!$D$10:$D$25</c:f>
              <c:numCache>
                <c:formatCode>0.00</c:formatCode>
                <c:ptCount val="16"/>
                <c:pt idx="0">
                  <c:v>7.7535999999999994E-2</c:v>
                </c:pt>
                <c:pt idx="1">
                  <c:v>7.8023999999999996E-2</c:v>
                </c:pt>
                <c:pt idx="2">
                  <c:v>7.9477000000000006E-2</c:v>
                </c:pt>
                <c:pt idx="3">
                  <c:v>8.2240999999999995E-2</c:v>
                </c:pt>
                <c:pt idx="4">
                  <c:v>8.7053000000000005E-2</c:v>
                </c:pt>
                <c:pt idx="5">
                  <c:v>9.5962000000000006E-2</c:v>
                </c:pt>
                <c:pt idx="6">
                  <c:v>0.106549</c:v>
                </c:pt>
                <c:pt idx="7">
                  <c:v>0.11820899999999999</c:v>
                </c:pt>
                <c:pt idx="8">
                  <c:v>0.13203999999999999</c:v>
                </c:pt>
                <c:pt idx="9">
                  <c:v>0.136796</c:v>
                </c:pt>
                <c:pt idx="10">
                  <c:v>0.138488</c:v>
                </c:pt>
                <c:pt idx="11">
                  <c:v>0.138934</c:v>
                </c:pt>
                <c:pt idx="12">
                  <c:v>0.141759</c:v>
                </c:pt>
                <c:pt idx="13">
                  <c:v>0.145841</c:v>
                </c:pt>
                <c:pt idx="14">
                  <c:v>0.15131800000000001</c:v>
                </c:pt>
                <c:pt idx="15">
                  <c:v>0.16020200000000001</c:v>
                </c:pt>
              </c:numCache>
            </c:numRef>
          </c:val>
        </c:ser>
        <c:ser>
          <c:idx val="3"/>
          <c:order val="3"/>
          <c:tx>
            <c:strRef>
              <c:f>'1.6 Vehicle fleet'!$E$9</c:f>
              <c:strCache>
                <c:ptCount val="1"/>
                <c:pt idx="0">
                  <c:v>Trucks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fleet'!$E$10:$E$25</c:f>
              <c:numCache>
                <c:formatCode>0.00</c:formatCode>
                <c:ptCount val="16"/>
                <c:pt idx="0">
                  <c:v>9.5420000000000005E-2</c:v>
                </c:pt>
                <c:pt idx="1">
                  <c:v>9.7583000000000003E-2</c:v>
                </c:pt>
                <c:pt idx="2">
                  <c:v>0.10132099999999999</c:v>
                </c:pt>
                <c:pt idx="3">
                  <c:v>0.10642799999999999</c:v>
                </c:pt>
                <c:pt idx="4">
                  <c:v>0.113243</c:v>
                </c:pt>
                <c:pt idx="5">
                  <c:v>0.119258</c:v>
                </c:pt>
                <c:pt idx="6">
                  <c:v>0.12371600000000001</c:v>
                </c:pt>
                <c:pt idx="7">
                  <c:v>0.12809000000000001</c:v>
                </c:pt>
                <c:pt idx="8">
                  <c:v>0.130441</c:v>
                </c:pt>
                <c:pt idx="9">
                  <c:v>0.12955800000000001</c:v>
                </c:pt>
                <c:pt idx="10">
                  <c:v>0.12815499999999999</c:v>
                </c:pt>
                <c:pt idx="11">
                  <c:v>0.12689900000000001</c:v>
                </c:pt>
                <c:pt idx="12">
                  <c:v>0.12690399999999999</c:v>
                </c:pt>
                <c:pt idx="13">
                  <c:v>0.12887899999999999</c:v>
                </c:pt>
                <c:pt idx="14">
                  <c:v>0.13247800000000001</c:v>
                </c:pt>
                <c:pt idx="15">
                  <c:v>0.13680700000000001</c:v>
                </c:pt>
              </c:numCache>
            </c:numRef>
          </c:val>
        </c:ser>
        <c:ser>
          <c:idx val="4"/>
          <c:order val="4"/>
          <c:tx>
            <c:strRef>
              <c:f>'1.6 Vehicle fleet'!$F$9</c:f>
              <c:strCache>
                <c:ptCount val="1"/>
                <c:pt idx="0">
                  <c:v>Bus</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fleet'!$F$10:$F$25</c:f>
              <c:numCache>
                <c:formatCode>0.00</c:formatCode>
                <c:ptCount val="16"/>
                <c:pt idx="0">
                  <c:v>4.7499999999999999E-3</c:v>
                </c:pt>
                <c:pt idx="1">
                  <c:v>5.091E-3</c:v>
                </c:pt>
                <c:pt idx="2">
                  <c:v>5.5719999999999997E-3</c:v>
                </c:pt>
                <c:pt idx="3">
                  <c:v>6.0159999999999996E-3</c:v>
                </c:pt>
                <c:pt idx="4">
                  <c:v>6.509E-3</c:v>
                </c:pt>
                <c:pt idx="5">
                  <c:v>6.9100000000000003E-3</c:v>
                </c:pt>
                <c:pt idx="6">
                  <c:v>7.228E-3</c:v>
                </c:pt>
                <c:pt idx="7">
                  <c:v>7.7510000000000001E-3</c:v>
                </c:pt>
                <c:pt idx="8">
                  <c:v>8.2559999999999995E-3</c:v>
                </c:pt>
                <c:pt idx="9">
                  <c:v>8.6400000000000001E-3</c:v>
                </c:pt>
                <c:pt idx="10">
                  <c:v>8.7899999999999992E-3</c:v>
                </c:pt>
                <c:pt idx="11">
                  <c:v>8.9040000000000005E-3</c:v>
                </c:pt>
                <c:pt idx="12">
                  <c:v>9.0379999999999992E-3</c:v>
                </c:pt>
                <c:pt idx="13">
                  <c:v>9.2969999999999997E-3</c:v>
                </c:pt>
                <c:pt idx="14">
                  <c:v>9.5300000000000003E-3</c:v>
                </c:pt>
                <c:pt idx="15">
                  <c:v>9.8119999999999995E-3</c:v>
                </c:pt>
              </c:numCache>
            </c:numRef>
          </c:val>
        </c:ser>
        <c:ser>
          <c:idx val="5"/>
          <c:order val="5"/>
          <c:tx>
            <c:strRef>
              <c:f>'1.6 Vehicle fleet'!$G$9</c:f>
              <c:strCache>
                <c:ptCount val="1"/>
                <c:pt idx="0">
                  <c:v>Other</c:v>
                </c:pt>
              </c:strCache>
            </c:strRef>
          </c:tx>
          <c:cat>
            <c:numRef>
              <c:f>'1.6 Vehicle fleet'!$A$10:$A$25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'1.6 Vehicle fleet'!$G$10:$G$25</c:f>
              <c:numCache>
                <c:formatCode>0.00</c:formatCode>
                <c:ptCount val="16"/>
                <c:pt idx="0">
                  <c:v>1.2331E-2</c:v>
                </c:pt>
                <c:pt idx="1">
                  <c:v>1.2532E-2</c:v>
                </c:pt>
                <c:pt idx="2">
                  <c:v>1.3143999999999999E-2</c:v>
                </c:pt>
                <c:pt idx="3">
                  <c:v>1.3779E-2</c:v>
                </c:pt>
                <c:pt idx="4">
                  <c:v>1.4435E-2</c:v>
                </c:pt>
                <c:pt idx="5">
                  <c:v>1.5043000000000001E-2</c:v>
                </c:pt>
                <c:pt idx="6">
                  <c:v>1.5351E-2</c:v>
                </c:pt>
                <c:pt idx="7">
                  <c:v>1.5580999999999999E-2</c:v>
                </c:pt>
                <c:pt idx="8">
                  <c:v>1.5892E-2</c:v>
                </c:pt>
                <c:pt idx="9">
                  <c:v>1.5831000000000001E-2</c:v>
                </c:pt>
                <c:pt idx="10">
                  <c:v>1.5559999999999999E-2</c:v>
                </c:pt>
                <c:pt idx="11">
                  <c:v>1.5782999999999998E-2</c:v>
                </c:pt>
                <c:pt idx="12">
                  <c:v>1.6112000000000001E-2</c:v>
                </c:pt>
                <c:pt idx="13">
                  <c:v>1.7639999999999999E-2</c:v>
                </c:pt>
                <c:pt idx="14">
                  <c:v>2.248E-2</c:v>
                </c:pt>
                <c:pt idx="15">
                  <c:v>2.6134999999999999E-2</c:v>
                </c:pt>
              </c:numCache>
            </c:numRef>
          </c:val>
        </c:ser>
        <c:axId val="77529856"/>
        <c:axId val="77531392"/>
      </c:areaChart>
      <c:catAx>
        <c:axId val="77529856"/>
        <c:scaling>
          <c:orientation val="minMax"/>
        </c:scaling>
        <c:axPos val="b"/>
        <c:numFmt formatCode="General" sourceLinked="1"/>
        <c:tickLblPos val="nextTo"/>
        <c:crossAx val="77531392"/>
        <c:crosses val="autoZero"/>
        <c:auto val="1"/>
        <c:lblAlgn val="ctr"/>
        <c:lblOffset val="100"/>
      </c:catAx>
      <c:valAx>
        <c:axId val="77531392"/>
        <c:scaling>
          <c:orientation val="minMax"/>
          <c:max val="4"/>
        </c:scaling>
        <c:axPos val="l"/>
        <c:majorGridlines/>
        <c:numFmt formatCode="0" sourceLinked="0"/>
        <c:tickLblPos val="nextTo"/>
        <c:crossAx val="77529856"/>
        <c:crosses val="autoZero"/>
        <c:crossBetween val="midCat"/>
        <c:majorUnit val="1"/>
      </c:valAx>
    </c:plotArea>
    <c:legend>
      <c:legendPos val="b"/>
      <c:layout/>
    </c:legend>
    <c:plotVisOnly val="1"/>
  </c:chart>
  <c:printSettings>
    <c:headerFooter/>
    <c:pageMargins b="0.75000000000000833" l="0.70000000000000062" r="0.70000000000000062" t="0.750000000000008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'1.7 Fleet age'!$B$5</c:f>
              <c:strCache>
                <c:ptCount val="1"/>
                <c:pt idx="0">
                  <c:v>Age (years)</c:v>
                </c:pt>
              </c:strCache>
            </c:strRef>
          </c:tx>
          <c:marker>
            <c:symbol val="none"/>
          </c:marker>
          <c:cat>
            <c:numRef>
              <c:f>'1.7 Fleet age'!$A$6:$A$21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'1.7 Fleet age'!$B$6:$B$21</c:f>
              <c:numCache>
                <c:formatCode>0.0</c:formatCode>
                <c:ptCount val="16"/>
                <c:pt idx="0">
                  <c:v>11.703411450000001</c:v>
                </c:pt>
                <c:pt idx="1">
                  <c:v>11.851790086999999</c:v>
                </c:pt>
                <c:pt idx="2">
                  <c:v>11.945254904</c:v>
                </c:pt>
                <c:pt idx="3">
                  <c:v>11.998834444</c:v>
                </c:pt>
                <c:pt idx="4">
                  <c:v>12.082014084000001</c:v>
                </c:pt>
                <c:pt idx="5">
                  <c:v>12.200730138999999</c:v>
                </c:pt>
                <c:pt idx="6">
                  <c:v>12.389814418</c:v>
                </c:pt>
                <c:pt idx="7">
                  <c:v>12.579389463</c:v>
                </c:pt>
                <c:pt idx="8">
                  <c:v>12.831534123000001</c:v>
                </c:pt>
                <c:pt idx="9">
                  <c:v>13.220016978</c:v>
                </c:pt>
                <c:pt idx="10">
                  <c:v>13.518635699000001</c:v>
                </c:pt>
                <c:pt idx="11">
                  <c:v>13.798339835</c:v>
                </c:pt>
                <c:pt idx="12">
                  <c:v>14.033501255999999</c:v>
                </c:pt>
                <c:pt idx="13">
                  <c:v>14.18012141</c:v>
                </c:pt>
                <c:pt idx="14">
                  <c:v>14.235785917999999</c:v>
                </c:pt>
                <c:pt idx="15">
                  <c:v>14.337942726</c:v>
                </c:pt>
              </c:numCache>
            </c:numRef>
          </c:val>
        </c:ser>
        <c:marker val="1"/>
        <c:axId val="77580160"/>
        <c:axId val="77581696"/>
      </c:lineChart>
      <c:catAx>
        <c:axId val="77580160"/>
        <c:scaling>
          <c:orientation val="minMax"/>
        </c:scaling>
        <c:axPos val="b"/>
        <c:numFmt formatCode="General" sourceLinked="1"/>
        <c:tickLblPos val="nextTo"/>
        <c:crossAx val="77581696"/>
        <c:crosses val="autoZero"/>
        <c:auto val="1"/>
        <c:lblAlgn val="ctr"/>
        <c:lblOffset val="100"/>
      </c:catAx>
      <c:valAx>
        <c:axId val="77581696"/>
        <c:scaling>
          <c:orientation val="minMax"/>
        </c:scaling>
        <c:axPos val="l"/>
        <c:majorGridlines/>
        <c:numFmt formatCode="0" sourceLinked="0"/>
        <c:tickLblPos val="nextTo"/>
        <c:crossAx val="77580160"/>
        <c:crosses val="autoZero"/>
        <c:crossBetween val="between"/>
      </c:valAx>
    </c:plotArea>
    <c:plotVisOnly val="1"/>
  </c:chart>
  <c:printSettings>
    <c:headerFooter/>
    <c:pageMargins b="0.75000000000000577" l="0.70000000000000062" r="0.70000000000000062" t="0.750000000000005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'1.8 Light vehicles'!$B$5</c:f>
              <c:strCache>
                <c:ptCount val="1"/>
                <c:pt idx="0">
                  <c:v>Light passenger vehicles per 1,000 people</c:v>
                </c:pt>
              </c:strCache>
            </c:strRef>
          </c:tx>
          <c:marker>
            <c:symbol val="none"/>
          </c:marker>
          <c:cat>
            <c:numRef>
              <c:f>'1.8 Light vehicles'!$A$6:$A$20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'1.8 Light vehicles'!$B$6:$B$20</c:f>
              <c:numCache>
                <c:formatCode>0</c:formatCode>
                <c:ptCount val="15"/>
                <c:pt idx="0">
                  <c:v>570.27006829016875</c:v>
                </c:pt>
                <c:pt idx="1">
                  <c:v>580.34823350639488</c:v>
                </c:pt>
                <c:pt idx="2">
                  <c:v>594.50685339690108</c:v>
                </c:pt>
                <c:pt idx="3">
                  <c:v>609.17529051987765</c:v>
                </c:pt>
                <c:pt idx="4">
                  <c:v>623.54435279034328</c:v>
                </c:pt>
                <c:pt idx="5">
                  <c:v>628.66152081441476</c:v>
                </c:pt>
                <c:pt idx="6">
                  <c:v>634.1209337563331</c:v>
                </c:pt>
                <c:pt idx="7">
                  <c:v>631.92661627306438</c:v>
                </c:pt>
                <c:pt idx="8">
                  <c:v>623.74145865290745</c:v>
                </c:pt>
                <c:pt idx="9">
                  <c:v>621.51446893603327</c:v>
                </c:pt>
                <c:pt idx="10">
                  <c:v>615.16970802919707</c:v>
                </c:pt>
                <c:pt idx="11">
                  <c:v>620.52925296613046</c:v>
                </c:pt>
                <c:pt idx="12">
                  <c:v>628.87800814929869</c:v>
                </c:pt>
                <c:pt idx="13">
                  <c:v>639.59088187684324</c:v>
                </c:pt>
                <c:pt idx="14">
                  <c:v>656.72650521139326</c:v>
                </c:pt>
              </c:numCache>
            </c:numRef>
          </c:val>
        </c:ser>
        <c:marker val="1"/>
        <c:axId val="77707904"/>
        <c:axId val="77791616"/>
      </c:lineChart>
      <c:catAx>
        <c:axId val="77707904"/>
        <c:scaling>
          <c:orientation val="minMax"/>
        </c:scaling>
        <c:axPos val="b"/>
        <c:numFmt formatCode="General" sourceLinked="1"/>
        <c:tickLblPos val="nextTo"/>
        <c:crossAx val="77791616"/>
        <c:crosses val="autoZero"/>
        <c:auto val="1"/>
        <c:lblAlgn val="ctr"/>
        <c:lblOffset val="100"/>
      </c:catAx>
      <c:valAx>
        <c:axId val="77791616"/>
        <c:scaling>
          <c:orientation val="minMax"/>
          <c:min val="0"/>
        </c:scaling>
        <c:axPos val="l"/>
        <c:majorGridlines/>
        <c:numFmt formatCode="0" sourceLinked="0"/>
        <c:tickLblPos val="nextTo"/>
        <c:crossAx val="77707904"/>
        <c:crosses val="autoZero"/>
        <c:crossBetween val="between"/>
      </c:valAx>
    </c:plotArea>
    <c:plotVisOnly val="1"/>
  </c:chart>
  <c:printSettings>
    <c:headerFooter/>
    <c:pageMargins b="0.75000000000000311" l="0.70000000000000062" r="0.70000000000000062" t="0.750000000000003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'1.9 Vehicles in household'!$B$11</c:f>
              <c:strCache>
                <c:ptCount val="1"/>
                <c:pt idx="0">
                  <c:v>1996</c:v>
                </c:pt>
              </c:strCache>
            </c:strRef>
          </c:tx>
          <c:cat>
            <c:strRef>
              <c:f>'1.9 Vehicles in household'!$A$12:$A$15</c:f>
              <c:strCache>
                <c:ptCount val="4"/>
                <c:pt idx="0">
                  <c:v>No vehicle</c:v>
                </c:pt>
                <c:pt idx="1">
                  <c:v>1 vehicle</c:v>
                </c:pt>
                <c:pt idx="2">
                  <c:v>2 vehicles</c:v>
                </c:pt>
                <c:pt idx="3">
                  <c:v>3 or more vehicles</c:v>
                </c:pt>
              </c:strCache>
            </c:strRef>
          </c:cat>
          <c:val>
            <c:numRef>
              <c:f>'1.9 Vehicles in household'!$B$12:$B$15</c:f>
              <c:numCache>
                <c:formatCode>0%</c:formatCode>
                <c:ptCount val="4"/>
                <c:pt idx="0">
                  <c:v>0.11950145902369058</c:v>
                </c:pt>
                <c:pt idx="1">
                  <c:v>0.42736782234531878</c:v>
                </c:pt>
                <c:pt idx="2">
                  <c:v>0.33539739848657202</c:v>
                </c:pt>
                <c:pt idx="3">
                  <c:v>0.11773332014441862</c:v>
                </c:pt>
              </c:numCache>
            </c:numRef>
          </c:val>
        </c:ser>
        <c:ser>
          <c:idx val="1"/>
          <c:order val="1"/>
          <c:tx>
            <c:strRef>
              <c:f>'1.9 Vehicles in household'!$C$11</c:f>
              <c:strCache>
                <c:ptCount val="1"/>
                <c:pt idx="0">
                  <c:v>2001</c:v>
                </c:pt>
              </c:strCache>
            </c:strRef>
          </c:tx>
          <c:cat>
            <c:strRef>
              <c:f>'1.9 Vehicles in household'!$A$12:$A$15</c:f>
              <c:strCache>
                <c:ptCount val="4"/>
                <c:pt idx="0">
                  <c:v>No vehicle</c:v>
                </c:pt>
                <c:pt idx="1">
                  <c:v>1 vehicle</c:v>
                </c:pt>
                <c:pt idx="2">
                  <c:v>2 vehicles</c:v>
                </c:pt>
                <c:pt idx="3">
                  <c:v>3 or more vehicles</c:v>
                </c:pt>
              </c:strCache>
            </c:strRef>
          </c:cat>
          <c:val>
            <c:numRef>
              <c:f>'1.9 Vehicles in household'!$C$12:$C$15</c:f>
              <c:numCache>
                <c:formatCode>0%</c:formatCode>
                <c:ptCount val="4"/>
                <c:pt idx="0">
                  <c:v>0.10081941828054888</c:v>
                </c:pt>
                <c:pt idx="1">
                  <c:v>0.40845172091810239</c:v>
                </c:pt>
                <c:pt idx="2">
                  <c:v>0.35946359421680241</c:v>
                </c:pt>
                <c:pt idx="3">
                  <c:v>0.13126526658454632</c:v>
                </c:pt>
              </c:numCache>
            </c:numRef>
          </c:val>
        </c:ser>
        <c:ser>
          <c:idx val="2"/>
          <c:order val="2"/>
          <c:tx>
            <c:strRef>
              <c:f>'1.9 Vehicles in household'!$D$11</c:f>
              <c:strCache>
                <c:ptCount val="1"/>
                <c:pt idx="0">
                  <c:v>2006</c:v>
                </c:pt>
              </c:strCache>
            </c:strRef>
          </c:tx>
          <c:cat>
            <c:strRef>
              <c:f>'1.9 Vehicles in household'!$A$12:$A$15</c:f>
              <c:strCache>
                <c:ptCount val="4"/>
                <c:pt idx="0">
                  <c:v>No vehicle</c:v>
                </c:pt>
                <c:pt idx="1">
                  <c:v>1 vehicle</c:v>
                </c:pt>
                <c:pt idx="2">
                  <c:v>2 vehicles</c:v>
                </c:pt>
                <c:pt idx="3">
                  <c:v>3 or more vehicles</c:v>
                </c:pt>
              </c:strCache>
            </c:strRef>
          </c:cat>
          <c:val>
            <c:numRef>
              <c:f>'1.9 Vehicles in household'!$D$12:$D$15</c:f>
              <c:numCache>
                <c:formatCode>0%</c:formatCode>
                <c:ptCount val="4"/>
                <c:pt idx="0">
                  <c:v>8.0862974413256142E-2</c:v>
                </c:pt>
                <c:pt idx="1">
                  <c:v>0.37853665253188928</c:v>
                </c:pt>
                <c:pt idx="2">
                  <c:v>0.38124958316390961</c:v>
                </c:pt>
                <c:pt idx="3">
                  <c:v>0.15935078989094492</c:v>
                </c:pt>
              </c:numCache>
            </c:numRef>
          </c:val>
        </c:ser>
        <c:ser>
          <c:idx val="3"/>
          <c:order val="3"/>
          <c:tx>
            <c:strRef>
              <c:f>'1.9 Vehicles in household'!$E$11</c:f>
              <c:strCache>
                <c:ptCount val="1"/>
                <c:pt idx="0">
                  <c:v>2013</c:v>
                </c:pt>
              </c:strCache>
            </c:strRef>
          </c:tx>
          <c:cat>
            <c:strRef>
              <c:f>'1.9 Vehicles in household'!$A$12:$A$15</c:f>
              <c:strCache>
                <c:ptCount val="4"/>
                <c:pt idx="0">
                  <c:v>No vehicle</c:v>
                </c:pt>
                <c:pt idx="1">
                  <c:v>1 vehicle</c:v>
                </c:pt>
                <c:pt idx="2">
                  <c:v>2 vehicles</c:v>
                </c:pt>
                <c:pt idx="3">
                  <c:v>3 or more vehicles</c:v>
                </c:pt>
              </c:strCache>
            </c:strRef>
          </c:cat>
          <c:val>
            <c:numRef>
              <c:f>'1.9 Vehicles in household'!$E$12:$E$15</c:f>
              <c:numCache>
                <c:formatCode>0.0%</c:formatCode>
                <c:ptCount val="4"/>
                <c:pt idx="0" formatCode="0%">
                  <c:v>7.9076859103194952E-2</c:v>
                </c:pt>
                <c:pt idx="1">
                  <c:v>0.37561406155087995</c:v>
                </c:pt>
                <c:pt idx="2">
                  <c:v>0.38395918350707114</c:v>
                </c:pt>
                <c:pt idx="3" formatCode="0%">
                  <c:v>0.16134989583885395</c:v>
                </c:pt>
              </c:numCache>
            </c:numRef>
          </c:val>
        </c:ser>
        <c:axId val="77809536"/>
        <c:axId val="77811072"/>
      </c:barChart>
      <c:catAx>
        <c:axId val="77809536"/>
        <c:scaling>
          <c:orientation val="minMax"/>
        </c:scaling>
        <c:axPos val="b"/>
        <c:numFmt formatCode="General" sourceLinked="1"/>
        <c:tickLblPos val="nextTo"/>
        <c:crossAx val="77811072"/>
        <c:crosses val="autoZero"/>
        <c:auto val="1"/>
        <c:lblAlgn val="ctr"/>
        <c:lblOffset val="100"/>
      </c:catAx>
      <c:valAx>
        <c:axId val="77811072"/>
        <c:scaling>
          <c:orientation val="minMax"/>
        </c:scaling>
        <c:axPos val="l"/>
        <c:majorGridlines/>
        <c:numFmt formatCode="0%" sourceLinked="1"/>
        <c:tickLblPos val="nextTo"/>
        <c:crossAx val="77809536"/>
        <c:crosses val="autoZero"/>
        <c:crossBetween val="between"/>
      </c:val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1"/>
          <c:tx>
            <c:strRef>
              <c:f>'1.11 Light vehicle travel'!$C$5</c:f>
              <c:strCache>
                <c:ptCount val="1"/>
                <c:pt idx="0">
                  <c:v>Light passenger travel per capita (km) (left axis)</c:v>
                </c:pt>
              </c:strCache>
            </c:strRef>
          </c:tx>
          <c:cat>
            <c:numRef>
              <c:f>'1.11 Light vehicle travel'!$A$6:$A$20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'1.11 Light vehicle travel'!$C$6:$C$20</c:f>
            </c:numRef>
          </c:val>
        </c:ser>
        <c:ser>
          <c:idx val="2"/>
          <c:order val="2"/>
          <c:tx>
            <c:strRef>
              <c:f>'1.11 Light vehicle travel'!$D$5</c:f>
              <c:strCache>
                <c:ptCount val="1"/>
              </c:strCache>
            </c:strRef>
          </c:tx>
          <c:cat>
            <c:numRef>
              <c:f>'1.11 Light vehicle travel'!$A$6:$A$20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'1.11 Light vehicle travel'!$D$6:$D$20</c:f>
            </c:numRef>
          </c:val>
        </c:ser>
        <c:ser>
          <c:idx val="3"/>
          <c:order val="3"/>
          <c:tx>
            <c:strRef>
              <c:f>'1.11 Light vehicle travel'!$E$5</c:f>
              <c:strCache>
                <c:ptCount val="1"/>
                <c:pt idx="0">
                  <c:v>Light passenger travel per capita (km) (left axis)</c:v>
                </c:pt>
              </c:strCache>
            </c:strRef>
          </c:tx>
          <c:marker>
            <c:symbol val="none"/>
          </c:marker>
          <c:cat>
            <c:numRef>
              <c:f>'1.11 Light vehicle travel'!$A$6:$A$20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'1.11 Light vehicle travel'!$E$6:$E$20</c:f>
              <c:numCache>
                <c:formatCode>0</c:formatCode>
                <c:ptCount val="15"/>
                <c:pt idx="0">
                  <c:v>7368.2498152299959</c:v>
                </c:pt>
                <c:pt idx="1">
                  <c:v>7491.3514220590096</c:v>
                </c:pt>
                <c:pt idx="2">
                  <c:v>7572.8164921036951</c:v>
                </c:pt>
                <c:pt idx="3">
                  <c:v>7660.648927706422</c:v>
                </c:pt>
                <c:pt idx="4">
                  <c:v>7617.6476770120235</c:v>
                </c:pt>
                <c:pt idx="5">
                  <c:v>7489.0978437604535</c:v>
                </c:pt>
                <c:pt idx="6">
                  <c:v>7506.8100563473645</c:v>
                </c:pt>
                <c:pt idx="7">
                  <c:v>7293.7642236724723</c:v>
                </c:pt>
                <c:pt idx="8">
                  <c:v>7249.8894057081761</c:v>
                </c:pt>
                <c:pt idx="9">
                  <c:v>7146.3295561633768</c:v>
                </c:pt>
                <c:pt idx="10">
                  <c:v>6986.2323042883218</c:v>
                </c:pt>
                <c:pt idx="11">
                  <c:v>6943.223370386334</c:v>
                </c:pt>
                <c:pt idx="12">
                  <c:v>6953.9426701334942</c:v>
                </c:pt>
                <c:pt idx="13">
                  <c:v>6986.1916003281822</c:v>
                </c:pt>
                <c:pt idx="14">
                  <c:v>7087.0820406031726</c:v>
                </c:pt>
              </c:numCache>
            </c:numRef>
          </c:val>
        </c:ser>
        <c:marker val="1"/>
        <c:axId val="80002048"/>
        <c:axId val="80007936"/>
      </c:lineChart>
      <c:lineChart>
        <c:grouping val="standard"/>
        <c:ser>
          <c:idx val="0"/>
          <c:order val="0"/>
          <c:tx>
            <c:strRef>
              <c:f>'1.11 Light vehicle travel'!$B$5</c:f>
              <c:strCache>
                <c:ptCount val="1"/>
                <c:pt idx="0">
                  <c:v>Light passenger travel (billion km) (right axis)</c:v>
                </c:pt>
              </c:strCache>
            </c:strRef>
          </c:tx>
          <c:marker>
            <c:symbol val="none"/>
          </c:marker>
          <c:cat>
            <c:numRef>
              <c:f>'1.11 Light vehicle travel'!$A$6:$A$20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'1.11 Light vehicle travel'!$B$6:$B$20</c:f>
              <c:numCache>
                <c:formatCode>0.0</c:formatCode>
                <c:ptCount val="15"/>
                <c:pt idx="0">
                  <c:v>28.592493407999999</c:v>
                </c:pt>
                <c:pt idx="1">
                  <c:v>29.579601090000001</c:v>
                </c:pt>
                <c:pt idx="2">
                  <c:v>30.497246576999999</c:v>
                </c:pt>
                <c:pt idx="3">
                  <c:v>31.312902491999999</c:v>
                </c:pt>
                <c:pt idx="4">
                  <c:v>31.490593732000001</c:v>
                </c:pt>
                <c:pt idx="5">
                  <c:v>31.338878836999999</c:v>
                </c:pt>
                <c:pt idx="6">
                  <c:v>31.707264316</c:v>
                </c:pt>
                <c:pt idx="7">
                  <c:v>31.069976839999999</c:v>
                </c:pt>
                <c:pt idx="8">
                  <c:v>31.193374157000001</c:v>
                </c:pt>
                <c:pt idx="9">
                  <c:v>31.091536000000001</c:v>
                </c:pt>
                <c:pt idx="10">
                  <c:v>30.627642422000001</c:v>
                </c:pt>
                <c:pt idx="11">
                  <c:v>30.606422939000002</c:v>
                </c:pt>
                <c:pt idx="12">
                  <c:v>30.890108734999998</c:v>
                </c:pt>
                <c:pt idx="13">
                  <c:v>31.505628260000002</c:v>
                </c:pt>
                <c:pt idx="14">
                  <c:v>32.570102933999998</c:v>
                </c:pt>
              </c:numCache>
            </c:numRef>
          </c:val>
        </c:ser>
        <c:marker val="1"/>
        <c:axId val="80015360"/>
        <c:axId val="80009472"/>
      </c:lineChart>
      <c:catAx>
        <c:axId val="80002048"/>
        <c:scaling>
          <c:orientation val="minMax"/>
        </c:scaling>
        <c:axPos val="b"/>
        <c:numFmt formatCode="General" sourceLinked="1"/>
        <c:tickLblPos val="nextTo"/>
        <c:crossAx val="80007936"/>
        <c:crosses val="autoZero"/>
        <c:auto val="1"/>
        <c:lblAlgn val="ctr"/>
        <c:lblOffset val="100"/>
      </c:catAx>
      <c:valAx>
        <c:axId val="80007936"/>
        <c:scaling>
          <c:orientation val="minMax"/>
          <c:min val="0"/>
        </c:scaling>
        <c:axPos val="l"/>
        <c:majorGridlines/>
        <c:numFmt formatCode="#,##0" sourceLinked="0"/>
        <c:tickLblPos val="nextTo"/>
        <c:crossAx val="80002048"/>
        <c:crosses val="autoZero"/>
        <c:crossBetween val="between"/>
      </c:valAx>
      <c:valAx>
        <c:axId val="80009472"/>
        <c:scaling>
          <c:orientation val="minMax"/>
          <c:min val="0"/>
        </c:scaling>
        <c:axPos val="r"/>
        <c:numFmt formatCode="0" sourceLinked="0"/>
        <c:tickLblPos val="nextTo"/>
        <c:crossAx val="80015360"/>
        <c:crosses val="max"/>
        <c:crossBetween val="between"/>
      </c:valAx>
      <c:catAx>
        <c:axId val="80015360"/>
        <c:scaling>
          <c:orientation val="minMax"/>
        </c:scaling>
        <c:delete val="1"/>
        <c:axPos val="b"/>
        <c:numFmt formatCode="General" sourceLinked="1"/>
        <c:tickLblPos val="none"/>
        <c:crossAx val="80009472"/>
        <c:crosses val="autoZero"/>
        <c:auto val="1"/>
        <c:lblAlgn val="ctr"/>
        <c:lblOffset val="100"/>
      </c:catAx>
    </c:plotArea>
    <c:legend>
      <c:legendPos val="b"/>
      <c:layout/>
    </c:legend>
    <c:plotVisOnly val="1"/>
  </c:chart>
  <c:printSettings>
    <c:headerFooter/>
    <c:pageMargins b="0.75000000000000311" l="0.70000000000000062" r="0.70000000000000062" t="0.750000000000003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cked"/>
        <c:ser>
          <c:idx val="1"/>
          <c:order val="1"/>
          <c:tx>
            <c:strRef>
              <c:f>'1.12 Motorcyles'!$C$5</c:f>
              <c:strCache>
                <c:ptCount val="1"/>
                <c:pt idx="0">
                  <c:v>Motorcyles (left axis)</c:v>
                </c:pt>
              </c:strCache>
            </c:strRef>
          </c:tx>
          <c:spPr>
            <a:ln>
              <a:solidFill>
                <a:srgbClr val="7030A0"/>
              </a:solidFill>
            </a:ln>
          </c:spPr>
          <c:marker>
            <c:symbol val="none"/>
          </c:marker>
          <c:cat>
            <c:numRef>
              <c:f>'1.12 Motorcyles'!$A$6:$A$20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'1.12 Motorcyles'!$C$6:$C$20</c:f>
              <c:numCache>
                <c:formatCode>_-* #,##0_-;\-* #,##0_-;_-* "-"??_-;_-@_-</c:formatCode>
                <c:ptCount val="15"/>
                <c:pt idx="0">
                  <c:v>78024</c:v>
                </c:pt>
                <c:pt idx="1">
                  <c:v>79477</c:v>
                </c:pt>
                <c:pt idx="2">
                  <c:v>82241</c:v>
                </c:pt>
                <c:pt idx="3">
                  <c:v>87053</c:v>
                </c:pt>
                <c:pt idx="4">
                  <c:v>95962</c:v>
                </c:pt>
                <c:pt idx="5">
                  <c:v>106549</c:v>
                </c:pt>
                <c:pt idx="6">
                  <c:v>118209</c:v>
                </c:pt>
                <c:pt idx="7">
                  <c:v>132040</c:v>
                </c:pt>
                <c:pt idx="8">
                  <c:v>136796</c:v>
                </c:pt>
                <c:pt idx="9">
                  <c:v>138488</c:v>
                </c:pt>
                <c:pt idx="10">
                  <c:v>138934</c:v>
                </c:pt>
                <c:pt idx="11">
                  <c:v>141759</c:v>
                </c:pt>
                <c:pt idx="12">
                  <c:v>145841</c:v>
                </c:pt>
                <c:pt idx="13">
                  <c:v>151318</c:v>
                </c:pt>
                <c:pt idx="14">
                  <c:v>160202</c:v>
                </c:pt>
              </c:numCache>
            </c:numRef>
          </c:val>
        </c:ser>
        <c:marker val="1"/>
        <c:axId val="80029184"/>
        <c:axId val="80030720"/>
      </c:lineChart>
      <c:lineChart>
        <c:grouping val="stacked"/>
        <c:ser>
          <c:idx val="0"/>
          <c:order val="0"/>
          <c:tx>
            <c:strRef>
              <c:f>'1.12 Motorcyles'!$B$5</c:f>
              <c:strCache>
                <c:ptCount val="1"/>
                <c:pt idx="0">
                  <c:v>Distance travelled (million km) (right axis)</c:v>
                </c:pt>
              </c:strCache>
            </c:strRef>
          </c:tx>
          <c:marker>
            <c:symbol val="none"/>
          </c:marker>
          <c:cat>
            <c:numRef>
              <c:f>'1.12 Motorcyles'!$A$6:$A$20</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'1.12 Motorcyles'!$B$6:$B$20</c:f>
              <c:numCache>
                <c:formatCode>0.00</c:formatCode>
                <c:ptCount val="15"/>
                <c:pt idx="0">
                  <c:v>224.59310239999999</c:v>
                </c:pt>
                <c:pt idx="1">
                  <c:v>225.49718150000001</c:v>
                </c:pt>
                <c:pt idx="2">
                  <c:v>229.68145940000002</c:v>
                </c:pt>
                <c:pt idx="3">
                  <c:v>236.43614650000001</c:v>
                </c:pt>
                <c:pt idx="4">
                  <c:v>267.44264880000003</c:v>
                </c:pt>
                <c:pt idx="5">
                  <c:v>316.33116389999998</c:v>
                </c:pt>
                <c:pt idx="6">
                  <c:v>340.65968129999999</c:v>
                </c:pt>
                <c:pt idx="7">
                  <c:v>379.6041884</c:v>
                </c:pt>
                <c:pt idx="8">
                  <c:v>395.45972610000001</c:v>
                </c:pt>
                <c:pt idx="9">
                  <c:v>393.38601249999999</c:v>
                </c:pt>
                <c:pt idx="10">
                  <c:v>381.23783129999998</c:v>
                </c:pt>
                <c:pt idx="11">
                  <c:v>381.25865759999999</c:v>
                </c:pt>
                <c:pt idx="12">
                  <c:v>391.48463859999998</c:v>
                </c:pt>
                <c:pt idx="13">
                  <c:v>402.79073189999997</c:v>
                </c:pt>
                <c:pt idx="14">
                  <c:v>419.00689819999997</c:v>
                </c:pt>
              </c:numCache>
            </c:numRef>
          </c:val>
        </c:ser>
        <c:marker val="1"/>
        <c:axId val="80050432"/>
        <c:axId val="80048896"/>
      </c:lineChart>
      <c:catAx>
        <c:axId val="80029184"/>
        <c:scaling>
          <c:orientation val="minMax"/>
        </c:scaling>
        <c:axPos val="b"/>
        <c:numFmt formatCode="General" sourceLinked="1"/>
        <c:tickLblPos val="nextTo"/>
        <c:crossAx val="80030720"/>
        <c:crosses val="autoZero"/>
        <c:auto val="1"/>
        <c:lblAlgn val="ctr"/>
        <c:lblOffset val="100"/>
      </c:catAx>
      <c:valAx>
        <c:axId val="80030720"/>
        <c:scaling>
          <c:orientation val="minMax"/>
        </c:scaling>
        <c:axPos val="l"/>
        <c:majorGridlines/>
        <c:numFmt formatCode="_-* #,##0_-;\-* #,##0_-;_-* &quot;-&quot;??_-;_-@_-" sourceLinked="1"/>
        <c:tickLblPos val="nextTo"/>
        <c:crossAx val="80029184"/>
        <c:crosses val="autoZero"/>
        <c:crossBetween val="between"/>
      </c:valAx>
      <c:valAx>
        <c:axId val="80048896"/>
        <c:scaling>
          <c:orientation val="minMax"/>
        </c:scaling>
        <c:axPos val="r"/>
        <c:numFmt formatCode="0" sourceLinked="0"/>
        <c:tickLblPos val="nextTo"/>
        <c:crossAx val="80050432"/>
        <c:crosses val="max"/>
        <c:crossBetween val="between"/>
      </c:valAx>
      <c:catAx>
        <c:axId val="80050432"/>
        <c:scaling>
          <c:orientation val="minMax"/>
        </c:scaling>
        <c:delete val="1"/>
        <c:axPos val="b"/>
        <c:numFmt formatCode="General" sourceLinked="1"/>
        <c:tickLblPos val="none"/>
        <c:crossAx val="80048896"/>
        <c:crosses val="autoZero"/>
        <c:auto val="1"/>
        <c:lblAlgn val="ctr"/>
        <c:lblOffset val="100"/>
      </c:cat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'1.13 Road deaths and injuries'!$B$6</c:f>
              <c:strCache>
                <c:ptCount val="1"/>
                <c:pt idx="0">
                  <c:v>Injuries (left axis)</c:v>
                </c:pt>
              </c:strCache>
            </c:strRef>
          </c:tx>
          <c:marker>
            <c:symbol val="none"/>
          </c:marker>
          <c:cat>
            <c:numRef>
              <c:f>'1.13 Road deaths and injuries'!$A$7:$A$101</c:f>
              <c:numCache>
                <c:formatCode>General</c:formatCode>
                <c:ptCount val="95"/>
                <c:pt idx="0">
                  <c:v>1921</c:v>
                </c:pt>
                <c:pt idx="1">
                  <c:v>1922</c:v>
                </c:pt>
                <c:pt idx="2">
                  <c:v>1923</c:v>
                </c:pt>
                <c:pt idx="3">
                  <c:v>1924</c:v>
                </c:pt>
                <c:pt idx="4">
                  <c:v>1925</c:v>
                </c:pt>
                <c:pt idx="5">
                  <c:v>1926</c:v>
                </c:pt>
                <c:pt idx="6">
                  <c:v>1927</c:v>
                </c:pt>
                <c:pt idx="7">
                  <c:v>1928</c:v>
                </c:pt>
                <c:pt idx="8">
                  <c:v>1929</c:v>
                </c:pt>
                <c:pt idx="9">
                  <c:v>1930</c:v>
                </c:pt>
                <c:pt idx="10">
                  <c:v>1931</c:v>
                </c:pt>
                <c:pt idx="11">
                  <c:v>1932</c:v>
                </c:pt>
                <c:pt idx="12">
                  <c:v>1933</c:v>
                </c:pt>
                <c:pt idx="13">
                  <c:v>1934</c:v>
                </c:pt>
                <c:pt idx="14">
                  <c:v>1935</c:v>
                </c:pt>
                <c:pt idx="15">
                  <c:v>1936</c:v>
                </c:pt>
                <c:pt idx="16">
                  <c:v>1937</c:v>
                </c:pt>
                <c:pt idx="17">
                  <c:v>1938</c:v>
                </c:pt>
                <c:pt idx="18">
                  <c:v>1939</c:v>
                </c:pt>
                <c:pt idx="19">
                  <c:v>1940</c:v>
                </c:pt>
                <c:pt idx="20">
                  <c:v>1941</c:v>
                </c:pt>
                <c:pt idx="21">
                  <c:v>1942</c:v>
                </c:pt>
                <c:pt idx="22">
                  <c:v>1943</c:v>
                </c:pt>
                <c:pt idx="23">
                  <c:v>1944</c:v>
                </c:pt>
                <c:pt idx="24">
                  <c:v>1945</c:v>
                </c:pt>
                <c:pt idx="25">
                  <c:v>1946</c:v>
                </c:pt>
                <c:pt idx="26">
                  <c:v>1947</c:v>
                </c:pt>
                <c:pt idx="27">
                  <c:v>1948</c:v>
                </c:pt>
                <c:pt idx="28">
                  <c:v>1949</c:v>
                </c:pt>
                <c:pt idx="29">
                  <c:v>1950</c:v>
                </c:pt>
                <c:pt idx="30">
                  <c:v>1951</c:v>
                </c:pt>
                <c:pt idx="31">
                  <c:v>1952</c:v>
                </c:pt>
                <c:pt idx="32">
                  <c:v>1953</c:v>
                </c:pt>
                <c:pt idx="33">
                  <c:v>1954</c:v>
                </c:pt>
                <c:pt idx="34">
                  <c:v>1955</c:v>
                </c:pt>
                <c:pt idx="35">
                  <c:v>1956</c:v>
                </c:pt>
                <c:pt idx="36">
                  <c:v>1957</c:v>
                </c:pt>
                <c:pt idx="37">
                  <c:v>1958</c:v>
                </c:pt>
                <c:pt idx="38">
                  <c:v>1959</c:v>
                </c:pt>
                <c:pt idx="39">
                  <c:v>1960</c:v>
                </c:pt>
                <c:pt idx="40">
                  <c:v>1961</c:v>
                </c:pt>
                <c:pt idx="41">
                  <c:v>1962</c:v>
                </c:pt>
                <c:pt idx="42">
                  <c:v>1963</c:v>
                </c:pt>
                <c:pt idx="43">
                  <c:v>1964</c:v>
                </c:pt>
                <c:pt idx="44">
                  <c:v>1965</c:v>
                </c:pt>
                <c:pt idx="45">
                  <c:v>1966</c:v>
                </c:pt>
                <c:pt idx="46">
                  <c:v>1967</c:v>
                </c:pt>
                <c:pt idx="47">
                  <c:v>1968</c:v>
                </c:pt>
                <c:pt idx="48">
                  <c:v>1969</c:v>
                </c:pt>
                <c:pt idx="49">
                  <c:v>1970</c:v>
                </c:pt>
                <c:pt idx="50">
                  <c:v>1971</c:v>
                </c:pt>
                <c:pt idx="51">
                  <c:v>1972</c:v>
                </c:pt>
                <c:pt idx="52">
                  <c:v>1973</c:v>
                </c:pt>
                <c:pt idx="53">
                  <c:v>1974</c:v>
                </c:pt>
                <c:pt idx="54">
                  <c:v>1975</c:v>
                </c:pt>
                <c:pt idx="55">
                  <c:v>1976</c:v>
                </c:pt>
                <c:pt idx="56">
                  <c:v>1977</c:v>
                </c:pt>
                <c:pt idx="57">
                  <c:v>1978</c:v>
                </c:pt>
                <c:pt idx="58">
                  <c:v>1979</c:v>
                </c:pt>
                <c:pt idx="59">
                  <c:v>1980</c:v>
                </c:pt>
                <c:pt idx="60">
                  <c:v>1981</c:v>
                </c:pt>
                <c:pt idx="61">
                  <c:v>1982</c:v>
                </c:pt>
                <c:pt idx="62">
                  <c:v>1983</c:v>
                </c:pt>
                <c:pt idx="63">
                  <c:v>1984</c:v>
                </c:pt>
                <c:pt idx="64">
                  <c:v>1985</c:v>
                </c:pt>
                <c:pt idx="65">
                  <c:v>1986</c:v>
                </c:pt>
                <c:pt idx="66">
                  <c:v>1987</c:v>
                </c:pt>
                <c:pt idx="67">
                  <c:v>1988</c:v>
                </c:pt>
                <c:pt idx="68">
                  <c:v>1989</c:v>
                </c:pt>
                <c:pt idx="69">
                  <c:v>1990</c:v>
                </c:pt>
                <c:pt idx="70">
                  <c:v>1991</c:v>
                </c:pt>
                <c:pt idx="71">
                  <c:v>1992</c:v>
                </c:pt>
                <c:pt idx="72">
                  <c:v>1993</c:v>
                </c:pt>
                <c:pt idx="73">
                  <c:v>1994</c:v>
                </c:pt>
                <c:pt idx="74">
                  <c:v>1995</c:v>
                </c:pt>
                <c:pt idx="75">
                  <c:v>1996</c:v>
                </c:pt>
                <c:pt idx="76">
                  <c:v>1997</c:v>
                </c:pt>
                <c:pt idx="77">
                  <c:v>1998</c:v>
                </c:pt>
                <c:pt idx="78">
                  <c:v>1999</c:v>
                </c:pt>
                <c:pt idx="79">
                  <c:v>2000</c:v>
                </c:pt>
                <c:pt idx="80">
                  <c:v>2001</c:v>
                </c:pt>
                <c:pt idx="81">
                  <c:v>2002</c:v>
                </c:pt>
                <c:pt idx="82">
                  <c:v>2003</c:v>
                </c:pt>
                <c:pt idx="83">
                  <c:v>2004</c:v>
                </c:pt>
                <c:pt idx="84">
                  <c:v>2005</c:v>
                </c:pt>
                <c:pt idx="85">
                  <c:v>2006</c:v>
                </c:pt>
                <c:pt idx="86">
                  <c:v>2007</c:v>
                </c:pt>
                <c:pt idx="87">
                  <c:v>2008</c:v>
                </c:pt>
                <c:pt idx="88">
                  <c:v>2009</c:v>
                </c:pt>
                <c:pt idx="89">
                  <c:v>2010</c:v>
                </c:pt>
                <c:pt idx="90">
                  <c:v>2011</c:v>
                </c:pt>
                <c:pt idx="91">
                  <c:v>2012</c:v>
                </c:pt>
                <c:pt idx="92">
                  <c:v>2013</c:v>
                </c:pt>
                <c:pt idx="93">
                  <c:v>2014</c:v>
                </c:pt>
                <c:pt idx="94">
                  <c:v>2015</c:v>
                </c:pt>
              </c:numCache>
            </c:numRef>
          </c:cat>
          <c:val>
            <c:numRef>
              <c:f>'1.13 Road deaths and injuries'!$B$7:$B$101</c:f>
              <c:numCache>
                <c:formatCode>General</c:formatCode>
                <c:ptCount val="95"/>
                <c:pt idx="15" formatCode="0">
                  <c:v>4250</c:v>
                </c:pt>
                <c:pt idx="16" formatCode="0">
                  <c:v>4460</c:v>
                </c:pt>
                <c:pt idx="17" formatCode="0">
                  <c:v>5091</c:v>
                </c:pt>
                <c:pt idx="18" formatCode="0">
                  <c:v>5635</c:v>
                </c:pt>
                <c:pt idx="19" formatCode="0">
                  <c:v>4223</c:v>
                </c:pt>
                <c:pt idx="20" formatCode="0">
                  <c:v>3591</c:v>
                </c:pt>
                <c:pt idx="21" formatCode="0">
                  <c:v>2416</c:v>
                </c:pt>
                <c:pt idx="22" formatCode="0">
                  <c:v>2746</c:v>
                </c:pt>
                <c:pt idx="23" formatCode="0">
                  <c:v>2667</c:v>
                </c:pt>
                <c:pt idx="24" formatCode="0">
                  <c:v>3308</c:v>
                </c:pt>
                <c:pt idx="25" formatCode="0">
                  <c:v>4243</c:v>
                </c:pt>
                <c:pt idx="26" formatCode="0">
                  <c:v>4762</c:v>
                </c:pt>
                <c:pt idx="27" formatCode="0">
                  <c:v>4706</c:v>
                </c:pt>
                <c:pt idx="28" formatCode="0">
                  <c:v>5317</c:v>
                </c:pt>
                <c:pt idx="29" formatCode="0">
                  <c:v>6314</c:v>
                </c:pt>
                <c:pt idx="30" formatCode="0">
                  <c:v>6938</c:v>
                </c:pt>
                <c:pt idx="31" formatCode="0">
                  <c:v>7448</c:v>
                </c:pt>
                <c:pt idx="32" formatCode="0">
                  <c:v>7686</c:v>
                </c:pt>
                <c:pt idx="33" formatCode="0">
                  <c:v>7875</c:v>
                </c:pt>
                <c:pt idx="34" formatCode="0">
                  <c:v>8976</c:v>
                </c:pt>
                <c:pt idx="35" formatCode="0">
                  <c:v>9758</c:v>
                </c:pt>
                <c:pt idx="36" formatCode="0">
                  <c:v>11053</c:v>
                </c:pt>
                <c:pt idx="37" formatCode="0">
                  <c:v>11408</c:v>
                </c:pt>
                <c:pt idx="38" formatCode="0">
                  <c:v>11703</c:v>
                </c:pt>
                <c:pt idx="39" formatCode="0">
                  <c:v>12443</c:v>
                </c:pt>
                <c:pt idx="40" formatCode="0">
                  <c:v>12796</c:v>
                </c:pt>
                <c:pt idx="41" formatCode="0">
                  <c:v>13776</c:v>
                </c:pt>
                <c:pt idx="42" formatCode="0">
                  <c:v>14447</c:v>
                </c:pt>
                <c:pt idx="43" formatCode="0">
                  <c:v>16266</c:v>
                </c:pt>
                <c:pt idx="44" formatCode="0">
                  <c:v>17093</c:v>
                </c:pt>
                <c:pt idx="45" formatCode="0">
                  <c:v>18194</c:v>
                </c:pt>
                <c:pt idx="46" formatCode="0">
                  <c:v>17409</c:v>
                </c:pt>
                <c:pt idx="47" formatCode="0">
                  <c:v>17698</c:v>
                </c:pt>
                <c:pt idx="48" formatCode="0">
                  <c:v>18726</c:v>
                </c:pt>
                <c:pt idx="49" formatCode="0">
                  <c:v>20791</c:v>
                </c:pt>
                <c:pt idx="50" formatCode="0">
                  <c:v>21607</c:v>
                </c:pt>
                <c:pt idx="51" formatCode="0">
                  <c:v>22315</c:v>
                </c:pt>
                <c:pt idx="52" formatCode="0">
                  <c:v>23385</c:v>
                </c:pt>
                <c:pt idx="53" formatCode="0">
                  <c:v>20829</c:v>
                </c:pt>
                <c:pt idx="54" formatCode="0">
                  <c:v>19839</c:v>
                </c:pt>
                <c:pt idx="55" formatCode="0">
                  <c:v>17895</c:v>
                </c:pt>
                <c:pt idx="56" formatCode="0">
                  <c:v>17525</c:v>
                </c:pt>
                <c:pt idx="57" formatCode="0">
                  <c:v>15178</c:v>
                </c:pt>
                <c:pt idx="58" formatCode="0">
                  <c:v>13903</c:v>
                </c:pt>
                <c:pt idx="59" formatCode="0">
                  <c:v>15872</c:v>
                </c:pt>
                <c:pt idx="60" formatCode="0">
                  <c:v>15479</c:v>
                </c:pt>
                <c:pt idx="61" formatCode="0">
                  <c:v>16194</c:v>
                </c:pt>
                <c:pt idx="62" formatCode="0">
                  <c:v>16491</c:v>
                </c:pt>
                <c:pt idx="63" formatCode="0">
                  <c:v>17524</c:v>
                </c:pt>
                <c:pt idx="64" formatCode="0">
                  <c:v>18912</c:v>
                </c:pt>
                <c:pt idx="65" formatCode="0">
                  <c:v>18874</c:v>
                </c:pt>
                <c:pt idx="66" formatCode="0">
                  <c:v>18728</c:v>
                </c:pt>
                <c:pt idx="67" formatCode="0">
                  <c:v>17346</c:v>
                </c:pt>
                <c:pt idx="68" formatCode="0">
                  <c:v>16594</c:v>
                </c:pt>
                <c:pt idx="69" formatCode="0">
                  <c:v>17719</c:v>
                </c:pt>
                <c:pt idx="70" formatCode="0">
                  <c:v>16767</c:v>
                </c:pt>
                <c:pt idx="71" formatCode="0">
                  <c:v>16121</c:v>
                </c:pt>
                <c:pt idx="72" formatCode="0">
                  <c:v>15108</c:v>
                </c:pt>
                <c:pt idx="73" formatCode="0">
                  <c:v>16600</c:v>
                </c:pt>
                <c:pt idx="74" formatCode="0">
                  <c:v>16870</c:v>
                </c:pt>
                <c:pt idx="75" formatCode="0">
                  <c:v>14796</c:v>
                </c:pt>
                <c:pt idx="76" formatCode="0">
                  <c:v>13375</c:v>
                </c:pt>
                <c:pt idx="77" formatCode="0">
                  <c:v>12412</c:v>
                </c:pt>
                <c:pt idx="78" formatCode="0">
                  <c:v>11999</c:v>
                </c:pt>
                <c:pt idx="79" formatCode="0">
                  <c:v>10962</c:v>
                </c:pt>
                <c:pt idx="80" formatCode="0">
                  <c:v>12368</c:v>
                </c:pt>
                <c:pt idx="81" formatCode="0">
                  <c:v>13918</c:v>
                </c:pt>
                <c:pt idx="82" formatCode="0">
                  <c:v>14372</c:v>
                </c:pt>
                <c:pt idx="83" formatCode="0">
                  <c:v>13890</c:v>
                </c:pt>
                <c:pt idx="84" formatCode="0">
                  <c:v>14451</c:v>
                </c:pt>
                <c:pt idx="85" formatCode="0">
                  <c:v>15174</c:v>
                </c:pt>
                <c:pt idx="86" formatCode="0">
                  <c:v>16013</c:v>
                </c:pt>
                <c:pt idx="87" formatCode="0">
                  <c:v>15174</c:v>
                </c:pt>
                <c:pt idx="88" formatCode="0">
                  <c:v>14541</c:v>
                </c:pt>
                <c:pt idx="89" formatCode="0">
                  <c:v>14031</c:v>
                </c:pt>
                <c:pt idx="90" formatCode="0">
                  <c:v>12574</c:v>
                </c:pt>
                <c:pt idx="91" formatCode="0">
                  <c:v>12122</c:v>
                </c:pt>
                <c:pt idx="92" formatCode="0">
                  <c:v>11781</c:v>
                </c:pt>
                <c:pt idx="93" formatCode="0">
                  <c:v>11219</c:v>
                </c:pt>
                <c:pt idx="94" formatCode="0">
                  <c:v>12270</c:v>
                </c:pt>
              </c:numCache>
            </c:numRef>
          </c:val>
        </c:ser>
        <c:marker val="1"/>
        <c:axId val="82044416"/>
        <c:axId val="82045952"/>
      </c:lineChart>
      <c:lineChart>
        <c:grouping val="standard"/>
        <c:ser>
          <c:idx val="1"/>
          <c:order val="1"/>
          <c:tx>
            <c:strRef>
              <c:f>'1.13 Road deaths and injuries'!$C$6</c:f>
              <c:strCache>
                <c:ptCount val="1"/>
                <c:pt idx="0">
                  <c:v>Deaths (right axis)</c:v>
                </c:pt>
              </c:strCache>
            </c:strRef>
          </c:tx>
          <c:spPr>
            <a:ln>
              <a:solidFill>
                <a:srgbClr val="7030A0"/>
              </a:solidFill>
            </a:ln>
          </c:spPr>
          <c:marker>
            <c:symbol val="none"/>
          </c:marker>
          <c:cat>
            <c:numRef>
              <c:f>'1.13 Road deaths and injuries'!$A$7:$A$102</c:f>
              <c:numCache>
                <c:formatCode>General</c:formatCode>
                <c:ptCount val="96"/>
                <c:pt idx="0">
                  <c:v>1921</c:v>
                </c:pt>
                <c:pt idx="1">
                  <c:v>1922</c:v>
                </c:pt>
                <c:pt idx="2">
                  <c:v>1923</c:v>
                </c:pt>
                <c:pt idx="3">
                  <c:v>1924</c:v>
                </c:pt>
                <c:pt idx="4">
                  <c:v>1925</c:v>
                </c:pt>
                <c:pt idx="5">
                  <c:v>1926</c:v>
                </c:pt>
                <c:pt idx="6">
                  <c:v>1927</c:v>
                </c:pt>
                <c:pt idx="7">
                  <c:v>1928</c:v>
                </c:pt>
                <c:pt idx="8">
                  <c:v>1929</c:v>
                </c:pt>
                <c:pt idx="9">
                  <c:v>1930</c:v>
                </c:pt>
                <c:pt idx="10">
                  <c:v>1931</c:v>
                </c:pt>
                <c:pt idx="11">
                  <c:v>1932</c:v>
                </c:pt>
                <c:pt idx="12">
                  <c:v>1933</c:v>
                </c:pt>
                <c:pt idx="13">
                  <c:v>1934</c:v>
                </c:pt>
                <c:pt idx="14">
                  <c:v>1935</c:v>
                </c:pt>
                <c:pt idx="15">
                  <c:v>1936</c:v>
                </c:pt>
                <c:pt idx="16">
                  <c:v>1937</c:v>
                </c:pt>
                <c:pt idx="17">
                  <c:v>1938</c:v>
                </c:pt>
                <c:pt idx="18">
                  <c:v>1939</c:v>
                </c:pt>
                <c:pt idx="19">
                  <c:v>1940</c:v>
                </c:pt>
                <c:pt idx="20">
                  <c:v>1941</c:v>
                </c:pt>
                <c:pt idx="21">
                  <c:v>1942</c:v>
                </c:pt>
                <c:pt idx="22">
                  <c:v>1943</c:v>
                </c:pt>
                <c:pt idx="23">
                  <c:v>1944</c:v>
                </c:pt>
                <c:pt idx="24">
                  <c:v>1945</c:v>
                </c:pt>
                <c:pt idx="25">
                  <c:v>1946</c:v>
                </c:pt>
                <c:pt idx="26">
                  <c:v>1947</c:v>
                </c:pt>
                <c:pt idx="27">
                  <c:v>1948</c:v>
                </c:pt>
                <c:pt idx="28">
                  <c:v>1949</c:v>
                </c:pt>
                <c:pt idx="29">
                  <c:v>1950</c:v>
                </c:pt>
                <c:pt idx="30">
                  <c:v>1951</c:v>
                </c:pt>
                <c:pt idx="31">
                  <c:v>1952</c:v>
                </c:pt>
                <c:pt idx="32">
                  <c:v>1953</c:v>
                </c:pt>
                <c:pt idx="33">
                  <c:v>1954</c:v>
                </c:pt>
                <c:pt idx="34">
                  <c:v>1955</c:v>
                </c:pt>
                <c:pt idx="35">
                  <c:v>1956</c:v>
                </c:pt>
                <c:pt idx="36">
                  <c:v>1957</c:v>
                </c:pt>
                <c:pt idx="37">
                  <c:v>1958</c:v>
                </c:pt>
                <c:pt idx="38">
                  <c:v>1959</c:v>
                </c:pt>
                <c:pt idx="39">
                  <c:v>1960</c:v>
                </c:pt>
                <c:pt idx="40">
                  <c:v>1961</c:v>
                </c:pt>
                <c:pt idx="41">
                  <c:v>1962</c:v>
                </c:pt>
                <c:pt idx="42">
                  <c:v>1963</c:v>
                </c:pt>
                <c:pt idx="43">
                  <c:v>1964</c:v>
                </c:pt>
                <c:pt idx="44">
                  <c:v>1965</c:v>
                </c:pt>
                <c:pt idx="45">
                  <c:v>1966</c:v>
                </c:pt>
                <c:pt idx="46">
                  <c:v>1967</c:v>
                </c:pt>
                <c:pt idx="47">
                  <c:v>1968</c:v>
                </c:pt>
                <c:pt idx="48">
                  <c:v>1969</c:v>
                </c:pt>
                <c:pt idx="49">
                  <c:v>1970</c:v>
                </c:pt>
                <c:pt idx="50">
                  <c:v>1971</c:v>
                </c:pt>
                <c:pt idx="51">
                  <c:v>1972</c:v>
                </c:pt>
                <c:pt idx="52">
                  <c:v>1973</c:v>
                </c:pt>
                <c:pt idx="53">
                  <c:v>1974</c:v>
                </c:pt>
                <c:pt idx="54">
                  <c:v>1975</c:v>
                </c:pt>
                <c:pt idx="55">
                  <c:v>1976</c:v>
                </c:pt>
                <c:pt idx="56">
                  <c:v>1977</c:v>
                </c:pt>
                <c:pt idx="57">
                  <c:v>1978</c:v>
                </c:pt>
                <c:pt idx="58">
                  <c:v>1979</c:v>
                </c:pt>
                <c:pt idx="59">
                  <c:v>1980</c:v>
                </c:pt>
                <c:pt idx="60">
                  <c:v>1981</c:v>
                </c:pt>
                <c:pt idx="61">
                  <c:v>1982</c:v>
                </c:pt>
                <c:pt idx="62">
                  <c:v>1983</c:v>
                </c:pt>
                <c:pt idx="63">
                  <c:v>1984</c:v>
                </c:pt>
                <c:pt idx="64">
                  <c:v>1985</c:v>
                </c:pt>
                <c:pt idx="65">
                  <c:v>1986</c:v>
                </c:pt>
                <c:pt idx="66">
                  <c:v>1987</c:v>
                </c:pt>
                <c:pt idx="67">
                  <c:v>1988</c:v>
                </c:pt>
                <c:pt idx="68">
                  <c:v>1989</c:v>
                </c:pt>
                <c:pt idx="69">
                  <c:v>1990</c:v>
                </c:pt>
                <c:pt idx="70">
                  <c:v>1991</c:v>
                </c:pt>
                <c:pt idx="71">
                  <c:v>1992</c:v>
                </c:pt>
                <c:pt idx="72">
                  <c:v>1993</c:v>
                </c:pt>
                <c:pt idx="73">
                  <c:v>1994</c:v>
                </c:pt>
                <c:pt idx="74">
                  <c:v>1995</c:v>
                </c:pt>
                <c:pt idx="75">
                  <c:v>1996</c:v>
                </c:pt>
                <c:pt idx="76">
                  <c:v>1997</c:v>
                </c:pt>
                <c:pt idx="77">
                  <c:v>1998</c:v>
                </c:pt>
                <c:pt idx="78">
                  <c:v>1999</c:v>
                </c:pt>
                <c:pt idx="79">
                  <c:v>2000</c:v>
                </c:pt>
                <c:pt idx="80">
                  <c:v>2001</c:v>
                </c:pt>
                <c:pt idx="81">
                  <c:v>2002</c:v>
                </c:pt>
                <c:pt idx="82">
                  <c:v>2003</c:v>
                </c:pt>
                <c:pt idx="83">
                  <c:v>2004</c:v>
                </c:pt>
                <c:pt idx="84">
                  <c:v>2005</c:v>
                </c:pt>
                <c:pt idx="85">
                  <c:v>2006</c:v>
                </c:pt>
                <c:pt idx="86">
                  <c:v>2007</c:v>
                </c:pt>
                <c:pt idx="87">
                  <c:v>2008</c:v>
                </c:pt>
                <c:pt idx="88">
                  <c:v>2009</c:v>
                </c:pt>
                <c:pt idx="89">
                  <c:v>2010</c:v>
                </c:pt>
                <c:pt idx="90">
                  <c:v>2011</c:v>
                </c:pt>
                <c:pt idx="91">
                  <c:v>2012</c:v>
                </c:pt>
                <c:pt idx="92">
                  <c:v>2013</c:v>
                </c:pt>
                <c:pt idx="93">
                  <c:v>2014</c:v>
                </c:pt>
                <c:pt idx="94">
                  <c:v>2015</c:v>
                </c:pt>
                <c:pt idx="95">
                  <c:v>2016</c:v>
                </c:pt>
              </c:numCache>
            </c:numRef>
          </c:cat>
          <c:val>
            <c:numRef>
              <c:f>'1.13 Road deaths and injuries'!$C$7:$C$102</c:f>
              <c:numCache>
                <c:formatCode>General</c:formatCode>
                <c:ptCount val="96"/>
                <c:pt idx="0">
                  <c:v>69</c:v>
                </c:pt>
                <c:pt idx="1">
                  <c:v>61</c:v>
                </c:pt>
                <c:pt idx="2">
                  <c:v>59</c:v>
                </c:pt>
                <c:pt idx="3">
                  <c:v>94</c:v>
                </c:pt>
                <c:pt idx="4">
                  <c:v>103</c:v>
                </c:pt>
                <c:pt idx="5">
                  <c:v>149</c:v>
                </c:pt>
                <c:pt idx="6">
                  <c:v>138</c:v>
                </c:pt>
                <c:pt idx="7">
                  <c:v>176</c:v>
                </c:pt>
                <c:pt idx="8">
                  <c:v>178</c:v>
                </c:pt>
                <c:pt idx="9">
                  <c:v>246</c:v>
                </c:pt>
                <c:pt idx="10">
                  <c:v>170</c:v>
                </c:pt>
                <c:pt idx="11">
                  <c:v>168</c:v>
                </c:pt>
                <c:pt idx="12">
                  <c:v>132</c:v>
                </c:pt>
                <c:pt idx="13">
                  <c:v>169</c:v>
                </c:pt>
                <c:pt idx="14">
                  <c:v>190</c:v>
                </c:pt>
                <c:pt idx="15" formatCode="0">
                  <c:v>203</c:v>
                </c:pt>
                <c:pt idx="16" formatCode="0">
                  <c:v>213</c:v>
                </c:pt>
                <c:pt idx="17" formatCode="0">
                  <c:v>243</c:v>
                </c:pt>
                <c:pt idx="18" formatCode="0">
                  <c:v>246</c:v>
                </c:pt>
                <c:pt idx="19" formatCode="0">
                  <c:v>205</c:v>
                </c:pt>
                <c:pt idx="20" formatCode="0">
                  <c:v>174</c:v>
                </c:pt>
                <c:pt idx="21" formatCode="0">
                  <c:v>164</c:v>
                </c:pt>
                <c:pt idx="22" formatCode="0">
                  <c:v>152</c:v>
                </c:pt>
                <c:pt idx="23" formatCode="0">
                  <c:v>142</c:v>
                </c:pt>
                <c:pt idx="24" formatCode="0">
                  <c:v>128</c:v>
                </c:pt>
                <c:pt idx="25" formatCode="0">
                  <c:v>191</c:v>
                </c:pt>
                <c:pt idx="26" formatCode="0">
                  <c:v>206</c:v>
                </c:pt>
                <c:pt idx="27" formatCode="0">
                  <c:v>196</c:v>
                </c:pt>
                <c:pt idx="28" formatCode="0">
                  <c:v>218</c:v>
                </c:pt>
                <c:pt idx="29" formatCode="0">
                  <c:v>232</c:v>
                </c:pt>
                <c:pt idx="30" formatCode="0">
                  <c:v>292</c:v>
                </c:pt>
                <c:pt idx="31" formatCode="0">
                  <c:v>272</c:v>
                </c:pt>
                <c:pt idx="32" formatCode="0">
                  <c:v>313</c:v>
                </c:pt>
                <c:pt idx="33" formatCode="0">
                  <c:v>360</c:v>
                </c:pt>
                <c:pt idx="34" formatCode="0">
                  <c:v>333</c:v>
                </c:pt>
                <c:pt idx="35" formatCode="0">
                  <c:v>329</c:v>
                </c:pt>
                <c:pt idx="36" formatCode="0">
                  <c:v>384</c:v>
                </c:pt>
                <c:pt idx="37" formatCode="0">
                  <c:v>379</c:v>
                </c:pt>
                <c:pt idx="38" formatCode="0">
                  <c:v>349</c:v>
                </c:pt>
                <c:pt idx="39" formatCode="0">
                  <c:v>374</c:v>
                </c:pt>
                <c:pt idx="40" formatCode="0">
                  <c:v>393</c:v>
                </c:pt>
                <c:pt idx="41" formatCode="0">
                  <c:v>398</c:v>
                </c:pt>
                <c:pt idx="42" formatCode="0">
                  <c:v>394</c:v>
                </c:pt>
                <c:pt idx="43" formatCode="0">
                  <c:v>428</c:v>
                </c:pt>
                <c:pt idx="44" formatCode="0">
                  <c:v>559</c:v>
                </c:pt>
                <c:pt idx="45" formatCode="0">
                  <c:v>549</c:v>
                </c:pt>
                <c:pt idx="46" formatCode="0">
                  <c:v>570</c:v>
                </c:pt>
                <c:pt idx="47" formatCode="0">
                  <c:v>522</c:v>
                </c:pt>
                <c:pt idx="48" formatCode="0">
                  <c:v>570</c:v>
                </c:pt>
                <c:pt idx="49" formatCode="0">
                  <c:v>655</c:v>
                </c:pt>
                <c:pt idx="50" formatCode="0">
                  <c:v>677</c:v>
                </c:pt>
                <c:pt idx="51" formatCode="0">
                  <c:v>713</c:v>
                </c:pt>
                <c:pt idx="52" formatCode="0">
                  <c:v>843</c:v>
                </c:pt>
                <c:pt idx="53" formatCode="0">
                  <c:v>676</c:v>
                </c:pt>
                <c:pt idx="54" formatCode="0">
                  <c:v>628</c:v>
                </c:pt>
                <c:pt idx="55" formatCode="0">
                  <c:v>609</c:v>
                </c:pt>
                <c:pt idx="56" formatCode="0">
                  <c:v>702</c:v>
                </c:pt>
                <c:pt idx="57" formatCode="0">
                  <c:v>654</c:v>
                </c:pt>
                <c:pt idx="58" formatCode="0">
                  <c:v>554</c:v>
                </c:pt>
                <c:pt idx="59" formatCode="0">
                  <c:v>599</c:v>
                </c:pt>
                <c:pt idx="60" formatCode="0">
                  <c:v>669</c:v>
                </c:pt>
                <c:pt idx="61" formatCode="0">
                  <c:v>673</c:v>
                </c:pt>
                <c:pt idx="62" formatCode="0">
                  <c:v>644</c:v>
                </c:pt>
                <c:pt idx="63" formatCode="0">
                  <c:v>669</c:v>
                </c:pt>
                <c:pt idx="64" formatCode="0">
                  <c:v>747</c:v>
                </c:pt>
                <c:pt idx="65" formatCode="0">
                  <c:v>766</c:v>
                </c:pt>
                <c:pt idx="66" formatCode="0">
                  <c:v>795</c:v>
                </c:pt>
                <c:pt idx="67" formatCode="0">
                  <c:v>727</c:v>
                </c:pt>
                <c:pt idx="68" formatCode="0">
                  <c:v>755</c:v>
                </c:pt>
                <c:pt idx="69" formatCode="0">
                  <c:v>729</c:v>
                </c:pt>
                <c:pt idx="70" formatCode="0">
                  <c:v>650</c:v>
                </c:pt>
                <c:pt idx="71" formatCode="0">
                  <c:v>646</c:v>
                </c:pt>
                <c:pt idx="72" formatCode="0">
                  <c:v>600</c:v>
                </c:pt>
                <c:pt idx="73" formatCode="0">
                  <c:v>580</c:v>
                </c:pt>
                <c:pt idx="74" formatCode="0">
                  <c:v>582</c:v>
                </c:pt>
                <c:pt idx="75" formatCode="0">
                  <c:v>514</c:v>
                </c:pt>
                <c:pt idx="76" formatCode="0">
                  <c:v>539</c:v>
                </c:pt>
                <c:pt idx="77" formatCode="0">
                  <c:v>501</c:v>
                </c:pt>
                <c:pt idx="78" formatCode="0">
                  <c:v>509</c:v>
                </c:pt>
                <c:pt idx="79" formatCode="0">
                  <c:v>462</c:v>
                </c:pt>
                <c:pt idx="80" formatCode="0">
                  <c:v>455</c:v>
                </c:pt>
                <c:pt idx="81" formatCode="0">
                  <c:v>405</c:v>
                </c:pt>
                <c:pt idx="82" formatCode="0">
                  <c:v>461</c:v>
                </c:pt>
                <c:pt idx="83" formatCode="0">
                  <c:v>435</c:v>
                </c:pt>
                <c:pt idx="84" formatCode="0">
                  <c:v>405</c:v>
                </c:pt>
                <c:pt idx="85" formatCode="0">
                  <c:v>393</c:v>
                </c:pt>
                <c:pt idx="86" formatCode="0">
                  <c:v>421</c:v>
                </c:pt>
                <c:pt idx="87" formatCode="0">
                  <c:v>366</c:v>
                </c:pt>
                <c:pt idx="88" formatCode="0">
                  <c:v>384</c:v>
                </c:pt>
                <c:pt idx="89" formatCode="0">
                  <c:v>375</c:v>
                </c:pt>
                <c:pt idx="90" formatCode="0">
                  <c:v>284</c:v>
                </c:pt>
                <c:pt idx="91" formatCode="0">
                  <c:v>308</c:v>
                </c:pt>
                <c:pt idx="92" formatCode="0">
                  <c:v>253</c:v>
                </c:pt>
                <c:pt idx="93" formatCode="0">
                  <c:v>293</c:v>
                </c:pt>
                <c:pt idx="94" formatCode="0">
                  <c:v>319</c:v>
                </c:pt>
                <c:pt idx="95">
                  <c:v>328</c:v>
                </c:pt>
              </c:numCache>
            </c:numRef>
          </c:val>
        </c:ser>
        <c:marker val="1"/>
        <c:axId val="82053376"/>
        <c:axId val="82051840"/>
      </c:lineChart>
      <c:catAx>
        <c:axId val="82044416"/>
        <c:scaling>
          <c:orientation val="minMax"/>
        </c:scaling>
        <c:axPos val="b"/>
        <c:numFmt formatCode="General" sourceLinked="1"/>
        <c:tickLblPos val="nextTo"/>
        <c:crossAx val="82045952"/>
        <c:crosses val="autoZero"/>
        <c:auto val="1"/>
        <c:lblAlgn val="ctr"/>
        <c:lblOffset val="100"/>
      </c:catAx>
      <c:valAx>
        <c:axId val="82045952"/>
        <c:scaling>
          <c:orientation val="minMax"/>
        </c:scaling>
        <c:axPos val="l"/>
        <c:majorGridlines/>
        <c:numFmt formatCode="#,##0" sourceLinked="0"/>
        <c:tickLblPos val="nextTo"/>
        <c:crossAx val="82044416"/>
        <c:crosses val="autoZero"/>
        <c:crossBetween val="between"/>
      </c:valAx>
      <c:valAx>
        <c:axId val="82051840"/>
        <c:scaling>
          <c:orientation val="minMax"/>
        </c:scaling>
        <c:axPos val="r"/>
        <c:numFmt formatCode="General" sourceLinked="1"/>
        <c:tickLblPos val="nextTo"/>
        <c:crossAx val="82053376"/>
        <c:crosses val="max"/>
        <c:crossBetween val="between"/>
      </c:valAx>
      <c:catAx>
        <c:axId val="82053376"/>
        <c:scaling>
          <c:orientation val="minMax"/>
        </c:scaling>
        <c:delete val="1"/>
        <c:axPos val="b"/>
        <c:numFmt formatCode="General" sourceLinked="1"/>
        <c:tickLblPos val="none"/>
        <c:crossAx val="82051840"/>
        <c:crosses val="autoZero"/>
        <c:auto val="1"/>
        <c:lblAlgn val="ctr"/>
        <c:lblOffset val="100"/>
      </c:cat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1"/>
          <c:tx>
            <c:strRef>
              <c:f>'1.14 Drivers, vehicles, deaths '!$C$10</c:f>
              <c:strCache>
                <c:ptCount val="1"/>
                <c:pt idx="0">
                  <c:v>Licence-holders (left axis)</c:v>
                </c:pt>
              </c:strCache>
            </c:strRef>
          </c:tx>
          <c:spPr>
            <a:ln>
              <a:solidFill>
                <a:srgbClr val="7030A0"/>
              </a:solidFill>
            </a:ln>
          </c:spPr>
          <c:marker>
            <c:symbol val="none"/>
          </c:marker>
          <c:cat>
            <c:numRef>
              <c:f>'1.14 Drivers, vehicles, deaths '!$A$11:$A$26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'1.14 Drivers, vehicles, deaths '!$C$11:$C$26</c:f>
              <c:numCache>
                <c:formatCode>0</c:formatCode>
                <c:ptCount val="16"/>
                <c:pt idx="0">
                  <c:v>2538732</c:v>
                </c:pt>
                <c:pt idx="1">
                  <c:v>2638989</c:v>
                </c:pt>
                <c:pt idx="2">
                  <c:v>2743604</c:v>
                </c:pt>
                <c:pt idx="3">
                  <c:v>2836691</c:v>
                </c:pt>
                <c:pt idx="4">
                  <c:v>2943527</c:v>
                </c:pt>
                <c:pt idx="5">
                  <c:v>3004179</c:v>
                </c:pt>
                <c:pt idx="6">
                  <c:v>3076113</c:v>
                </c:pt>
                <c:pt idx="7">
                  <c:v>3150533</c:v>
                </c:pt>
                <c:pt idx="8">
                  <c:v>3225524</c:v>
                </c:pt>
                <c:pt idx="9">
                  <c:v>3234454</c:v>
                </c:pt>
                <c:pt idx="10">
                  <c:v>3260977</c:v>
                </c:pt>
                <c:pt idx="11">
                  <c:v>3265769</c:v>
                </c:pt>
                <c:pt idx="12">
                  <c:v>3280603</c:v>
                </c:pt>
                <c:pt idx="13">
                  <c:v>3323443</c:v>
                </c:pt>
                <c:pt idx="14">
                  <c:v>3391651</c:v>
                </c:pt>
                <c:pt idx="15">
                  <c:v>3462630</c:v>
                </c:pt>
              </c:numCache>
            </c:numRef>
          </c:val>
        </c:ser>
        <c:ser>
          <c:idx val="2"/>
          <c:order val="2"/>
          <c:tx>
            <c:strRef>
              <c:f>'1.14 Drivers, vehicles, deaths '!$D$10</c:f>
              <c:strCache>
                <c:ptCount val="1"/>
                <c:pt idx="0">
                  <c:v>Vehicles (left axis)</c:v>
                </c:pt>
              </c:strCache>
            </c:strRef>
          </c:tx>
          <c:marker>
            <c:symbol val="none"/>
          </c:marker>
          <c:cat>
            <c:numRef>
              <c:f>'1.14 Drivers, vehicles, deaths '!$A$11:$A$26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'1.14 Drivers, vehicles, deaths '!$D$11:$D$26</c:f>
              <c:numCache>
                <c:formatCode>0</c:formatCode>
                <c:ptCount val="16"/>
                <c:pt idx="0">
                  <c:v>2684137</c:v>
                </c:pt>
                <c:pt idx="1">
                  <c:v>2755710.0000000005</c:v>
                </c:pt>
                <c:pt idx="2">
                  <c:v>2846129.9999999995</c:v>
                </c:pt>
                <c:pt idx="3">
                  <c:v>2966410</c:v>
                </c:pt>
                <c:pt idx="4">
                  <c:v>3086703.0000000005</c:v>
                </c:pt>
                <c:pt idx="5">
                  <c:v>3202701</c:v>
                </c:pt>
                <c:pt idx="6">
                  <c:v>3280784</c:v>
                </c:pt>
                <c:pt idx="7">
                  <c:v>3356561.9999999995</c:v>
                </c:pt>
                <c:pt idx="8">
                  <c:v>3393395.9999999995</c:v>
                </c:pt>
                <c:pt idx="9">
                  <c:v>3388759</c:v>
                </c:pt>
                <c:pt idx="10">
                  <c:v>3411230.9999999995</c:v>
                </c:pt>
                <c:pt idx="11">
                  <c:v>3405728.9999999995</c:v>
                </c:pt>
                <c:pt idx="12">
                  <c:v>3457504</c:v>
                </c:pt>
                <c:pt idx="13">
                  <c:v>3543086</c:v>
                </c:pt>
                <c:pt idx="14">
                  <c:v>3674569.9999999991</c:v>
                </c:pt>
                <c:pt idx="15">
                  <c:v>3857628</c:v>
                </c:pt>
              </c:numCache>
            </c:numRef>
          </c:val>
        </c:ser>
        <c:marker val="1"/>
        <c:axId val="82100992"/>
        <c:axId val="82102528"/>
      </c:lineChart>
      <c:lineChart>
        <c:grouping val="standard"/>
        <c:ser>
          <c:idx val="0"/>
          <c:order val="0"/>
          <c:tx>
            <c:strRef>
              <c:f>'1.14 Drivers, vehicles, deaths '!$B$10</c:f>
              <c:strCache>
                <c:ptCount val="1"/>
                <c:pt idx="0">
                  <c:v>Road deaths (right axis)</c:v>
                </c:pt>
              </c:strCache>
            </c:strRef>
          </c:tx>
          <c:marker>
            <c:symbol val="none"/>
          </c:marker>
          <c:cat>
            <c:numRef>
              <c:f>'1.14 Drivers, vehicles, deaths '!$A$11:$A$26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'1.14 Drivers, vehicles, deaths '!$B$11:$B$26</c:f>
              <c:numCache>
                <c:formatCode>0</c:formatCode>
                <c:ptCount val="16"/>
                <c:pt idx="0">
                  <c:v>455</c:v>
                </c:pt>
                <c:pt idx="1">
                  <c:v>405</c:v>
                </c:pt>
                <c:pt idx="2">
                  <c:v>461</c:v>
                </c:pt>
                <c:pt idx="3">
                  <c:v>435</c:v>
                </c:pt>
                <c:pt idx="4">
                  <c:v>405</c:v>
                </c:pt>
                <c:pt idx="5">
                  <c:v>393</c:v>
                </c:pt>
                <c:pt idx="6">
                  <c:v>421</c:v>
                </c:pt>
                <c:pt idx="7">
                  <c:v>366</c:v>
                </c:pt>
                <c:pt idx="8">
                  <c:v>384</c:v>
                </c:pt>
                <c:pt idx="9">
                  <c:v>375</c:v>
                </c:pt>
                <c:pt idx="10">
                  <c:v>284</c:v>
                </c:pt>
                <c:pt idx="11">
                  <c:v>308</c:v>
                </c:pt>
                <c:pt idx="12">
                  <c:v>253</c:v>
                </c:pt>
                <c:pt idx="13">
                  <c:v>293</c:v>
                </c:pt>
                <c:pt idx="14">
                  <c:v>319</c:v>
                </c:pt>
                <c:pt idx="15">
                  <c:v>328</c:v>
                </c:pt>
              </c:numCache>
            </c:numRef>
          </c:val>
        </c:ser>
        <c:marker val="1"/>
        <c:axId val="82105856"/>
        <c:axId val="82104320"/>
      </c:lineChart>
      <c:catAx>
        <c:axId val="82100992"/>
        <c:scaling>
          <c:orientation val="minMax"/>
        </c:scaling>
        <c:axPos val="b"/>
        <c:numFmt formatCode="General" sourceLinked="1"/>
        <c:tickLblPos val="nextTo"/>
        <c:crossAx val="82102528"/>
        <c:crosses val="autoZero"/>
        <c:auto val="1"/>
        <c:lblAlgn val="ctr"/>
        <c:lblOffset val="100"/>
      </c:catAx>
      <c:valAx>
        <c:axId val="82102528"/>
        <c:scaling>
          <c:orientation val="minMax"/>
          <c:max val="4000000"/>
        </c:scaling>
        <c:axPos val="l"/>
        <c:majorGridlines/>
        <c:numFmt formatCode="#,##0" sourceLinked="0"/>
        <c:tickLblPos val="nextTo"/>
        <c:crossAx val="82100992"/>
        <c:crosses val="autoZero"/>
        <c:crossBetween val="between"/>
        <c:majorUnit val="500000"/>
      </c:valAx>
      <c:valAx>
        <c:axId val="82104320"/>
        <c:scaling>
          <c:orientation val="minMax"/>
        </c:scaling>
        <c:axPos val="r"/>
        <c:numFmt formatCode="0" sourceLinked="1"/>
        <c:tickLblPos val="nextTo"/>
        <c:crossAx val="82105856"/>
        <c:crosses val="max"/>
        <c:crossBetween val="between"/>
      </c:valAx>
      <c:catAx>
        <c:axId val="82105856"/>
        <c:scaling>
          <c:orientation val="minMax"/>
        </c:scaling>
        <c:delete val="1"/>
        <c:axPos val="b"/>
        <c:numFmt formatCode="General" sourceLinked="1"/>
        <c:tickLblPos val="none"/>
        <c:crossAx val="82104320"/>
        <c:crosses val="autoZero"/>
        <c:auto val="1"/>
        <c:lblAlgn val="ctr"/>
        <c:lblOffset val="100"/>
      </c:cat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1"/>
          <c:tx>
            <c:strRef>
              <c:f>'1.15 Deaths injuries'!$A$18</c:f>
              <c:strCache>
                <c:ptCount val="1"/>
                <c:pt idx="0">
                  <c:v>Injuries per 1,000,000 licence-holders (left axis)</c:v>
                </c:pt>
              </c:strCache>
            </c:strRef>
          </c:tx>
          <c:spPr>
            <a:ln>
              <a:solidFill>
                <a:srgbClr val="7030A0"/>
              </a:solidFill>
            </a:ln>
          </c:spPr>
          <c:marker>
            <c:symbol val="none"/>
          </c:marker>
          <c:cat>
            <c:numRef>
              <c:f>'1.15 Deaths injuries'!$B$16:$Q$16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'1.15 Deaths injuries'!$B$18:$Q$18</c:f>
              <c:numCache>
                <c:formatCode>_-* #,##0_-;\-* #,##0_-;_-* "-"??_-;_-@_-</c:formatCode>
                <c:ptCount val="16"/>
                <c:pt idx="0">
                  <c:v>4871.7233642621595</c:v>
                </c:pt>
                <c:pt idx="1">
                  <c:v>5273.989395181261</c:v>
                </c:pt>
                <c:pt idx="2">
                  <c:v>5238.3653034475819</c:v>
                </c:pt>
                <c:pt idx="3">
                  <c:v>4896.5502411083899</c:v>
                </c:pt>
                <c:pt idx="4">
                  <c:v>4909.4164925275018</c:v>
                </c:pt>
                <c:pt idx="5">
                  <c:v>5050.9640071380563</c:v>
                </c:pt>
                <c:pt idx="6">
                  <c:v>5205.5955031560934</c:v>
                </c:pt>
                <c:pt idx="7">
                  <c:v>4816.3279038816609</c:v>
                </c:pt>
                <c:pt idx="8">
                  <c:v>4508.1047296501283</c:v>
                </c:pt>
                <c:pt idx="9">
                  <c:v>4337.9810008118839</c:v>
                </c:pt>
                <c:pt idx="10">
                  <c:v>3855.8996276269349</c:v>
                </c:pt>
                <c:pt idx="11">
                  <c:v>3711.8363240020958</c:v>
                </c:pt>
                <c:pt idx="12">
                  <c:v>3591.1080981148893</c:v>
                </c:pt>
                <c:pt idx="13">
                  <c:v>3375.7160872023383</c:v>
                </c:pt>
                <c:pt idx="14">
                  <c:v>3617.7071284751878</c:v>
                </c:pt>
              </c:numCache>
            </c:numRef>
          </c:val>
        </c:ser>
        <c:marker val="1"/>
        <c:axId val="82631680"/>
        <c:axId val="84288256"/>
      </c:lineChart>
      <c:lineChart>
        <c:grouping val="standard"/>
        <c:ser>
          <c:idx val="0"/>
          <c:order val="0"/>
          <c:tx>
            <c:strRef>
              <c:f>'1.15 Deaths injuries'!$A$17</c:f>
              <c:strCache>
                <c:ptCount val="1"/>
                <c:pt idx="0">
                  <c:v>Deaths per 1,000,000 licence-holders (right axis)</c:v>
                </c:pt>
              </c:strCache>
            </c:strRef>
          </c:tx>
          <c:marker>
            <c:symbol val="none"/>
          </c:marker>
          <c:cat>
            <c:numRef>
              <c:f>'1.15 Deaths injuries'!$B$16:$Q$16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'1.15 Deaths injuries'!$B$17:$Q$17</c:f>
              <c:numCache>
                <c:formatCode>_-* #,##0_-;\-* #,##0_-;_-* "-"??_-;_-@_-</c:formatCode>
                <c:ptCount val="16"/>
                <c:pt idx="0">
                  <c:v>179.22332881139087</c:v>
                </c:pt>
                <c:pt idx="1">
                  <c:v>153.46786212447265</c:v>
                </c:pt>
                <c:pt idx="2">
                  <c:v>168.02716427006229</c:v>
                </c:pt>
                <c:pt idx="3">
                  <c:v>153.34768573665585</c:v>
                </c:pt>
                <c:pt idx="4">
                  <c:v>137.59004079120049</c:v>
                </c:pt>
                <c:pt idx="5">
                  <c:v>130.81777084521261</c:v>
                </c:pt>
                <c:pt idx="6">
                  <c:v>136.86103208822303</c:v>
                </c:pt>
                <c:pt idx="7">
                  <c:v>116.17081935024963</c:v>
                </c:pt>
                <c:pt idx="8">
                  <c:v>119.05042405513026</c:v>
                </c:pt>
                <c:pt idx="9">
                  <c:v>115.93919715661437</c:v>
                </c:pt>
                <c:pt idx="10">
                  <c:v>87.09046399284631</c:v>
                </c:pt>
                <c:pt idx="11">
                  <c:v>94.311630736895353</c:v>
                </c:pt>
                <c:pt idx="12">
                  <c:v>77.119968493597071</c:v>
                </c:pt>
                <c:pt idx="13">
                  <c:v>88.161584236588382</c:v>
                </c:pt>
                <c:pt idx="14">
                  <c:v>94.054488507219645</c:v>
                </c:pt>
                <c:pt idx="15">
                  <c:v>94.72568538942943</c:v>
                </c:pt>
              </c:numCache>
            </c:numRef>
          </c:val>
        </c:ser>
        <c:marker val="1"/>
        <c:axId val="84307968"/>
        <c:axId val="84289792"/>
      </c:lineChart>
      <c:catAx>
        <c:axId val="82631680"/>
        <c:scaling>
          <c:orientation val="minMax"/>
        </c:scaling>
        <c:axPos val="b"/>
        <c:numFmt formatCode="General" sourceLinked="1"/>
        <c:tickLblPos val="nextTo"/>
        <c:crossAx val="84288256"/>
        <c:crosses val="autoZero"/>
        <c:auto val="1"/>
        <c:lblAlgn val="ctr"/>
        <c:lblOffset val="100"/>
      </c:catAx>
      <c:valAx>
        <c:axId val="84288256"/>
        <c:scaling>
          <c:orientation val="minMax"/>
        </c:scaling>
        <c:axPos val="l"/>
        <c:majorGridlines/>
        <c:numFmt formatCode="#,##0" sourceLinked="0"/>
        <c:tickLblPos val="nextTo"/>
        <c:crossAx val="82631680"/>
        <c:crosses val="autoZero"/>
        <c:crossBetween val="between"/>
      </c:valAx>
      <c:valAx>
        <c:axId val="84289792"/>
        <c:scaling>
          <c:orientation val="minMax"/>
        </c:scaling>
        <c:axPos val="r"/>
        <c:numFmt formatCode="0" sourceLinked="0"/>
        <c:tickLblPos val="nextTo"/>
        <c:crossAx val="84307968"/>
        <c:crosses val="max"/>
        <c:crossBetween val="between"/>
      </c:valAx>
      <c:catAx>
        <c:axId val="84307968"/>
        <c:scaling>
          <c:orientation val="minMax"/>
        </c:scaling>
        <c:delete val="1"/>
        <c:axPos val="b"/>
        <c:numFmt formatCode="General" sourceLinked="1"/>
        <c:tickLblPos val="none"/>
        <c:crossAx val="84289792"/>
        <c:crosses val="autoZero"/>
        <c:auto val="1"/>
        <c:lblAlgn val="ctr"/>
        <c:lblOffset val="100"/>
      </c:cat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'5.3 Main airports'!$B$9</c:f>
              <c:strCache>
                <c:ptCount val="1"/>
                <c:pt idx="0">
                  <c:v>Dunedin</c:v>
                </c:pt>
              </c:strCache>
            </c:strRef>
          </c:tx>
          <c:marker>
            <c:symbol val="none"/>
          </c:marker>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airports'!$B$10:$B$20</c:f>
              <c:numCache>
                <c:formatCode>0.0</c:formatCode>
                <c:ptCount val="11"/>
                <c:pt idx="0">
                  <c:v>0.70399999999999996</c:v>
                </c:pt>
                <c:pt idx="1">
                  <c:v>0.70199999999999996</c:v>
                </c:pt>
                <c:pt idx="2">
                  <c:v>0.70799999999999996</c:v>
                </c:pt>
                <c:pt idx="3">
                  <c:v>0.77</c:v>
                </c:pt>
                <c:pt idx="4">
                  <c:v>0.77800000000000002</c:v>
                </c:pt>
                <c:pt idx="5">
                  <c:v>0.77700000000000002</c:v>
                </c:pt>
                <c:pt idx="6">
                  <c:v>0.85399999999999998</c:v>
                </c:pt>
                <c:pt idx="7">
                  <c:v>0.85799999999999998</c:v>
                </c:pt>
                <c:pt idx="8">
                  <c:v>0.85299999999999998</c:v>
                </c:pt>
                <c:pt idx="9">
                  <c:v>0.86199999999999999</c:v>
                </c:pt>
                <c:pt idx="10">
                  <c:v>0.91</c:v>
                </c:pt>
              </c:numCache>
            </c:numRef>
          </c:val>
        </c:ser>
        <c:ser>
          <c:idx val="1"/>
          <c:order val="1"/>
          <c:tx>
            <c:strRef>
              <c:f>'5.3 Main airports'!$C$9</c:f>
              <c:strCache>
                <c:ptCount val="1"/>
                <c:pt idx="0">
                  <c:v>Queenstown</c:v>
                </c:pt>
              </c:strCache>
            </c:strRef>
          </c:tx>
          <c:marker>
            <c:symbol val="none"/>
          </c:marker>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airports'!$C$10:$C$20</c:f>
              <c:numCache>
                <c:formatCode>0.0</c:formatCode>
                <c:ptCount val="11"/>
                <c:pt idx="0">
                  <c:v>0.63800000000000001</c:v>
                </c:pt>
                <c:pt idx="1">
                  <c:v>0.67200000000000004</c:v>
                </c:pt>
                <c:pt idx="2">
                  <c:v>0.7</c:v>
                </c:pt>
                <c:pt idx="3">
                  <c:v>0.72899999999999998</c:v>
                </c:pt>
                <c:pt idx="4">
                  <c:v>0.878</c:v>
                </c:pt>
                <c:pt idx="5">
                  <c:v>0.96699999999999997</c:v>
                </c:pt>
                <c:pt idx="6">
                  <c:v>1.1559999999999999</c:v>
                </c:pt>
                <c:pt idx="7">
                  <c:v>1.22</c:v>
                </c:pt>
                <c:pt idx="8">
                  <c:v>1.321</c:v>
                </c:pt>
                <c:pt idx="9">
                  <c:v>1.5089999999999999</c:v>
                </c:pt>
                <c:pt idx="10">
                  <c:v>1.651</c:v>
                </c:pt>
              </c:numCache>
            </c:numRef>
          </c:val>
        </c:ser>
        <c:ser>
          <c:idx val="2"/>
          <c:order val="2"/>
          <c:tx>
            <c:strRef>
              <c:f>'5.3 Main airports'!$D$9</c:f>
              <c:strCache>
                <c:ptCount val="1"/>
                <c:pt idx="0">
                  <c:v>Wellington</c:v>
                </c:pt>
              </c:strCache>
            </c:strRef>
          </c:tx>
          <c:marker>
            <c:symbol val="none"/>
          </c:marker>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airports'!$D$10:$D$20</c:f>
              <c:numCache>
                <c:formatCode>0.0</c:formatCode>
                <c:ptCount val="11"/>
                <c:pt idx="0">
                  <c:v>4.5999999999999996</c:v>
                </c:pt>
                <c:pt idx="1">
                  <c:v>4.79</c:v>
                </c:pt>
                <c:pt idx="2">
                  <c:v>5.37</c:v>
                </c:pt>
                <c:pt idx="3">
                  <c:v>5.26</c:v>
                </c:pt>
                <c:pt idx="4">
                  <c:v>5.12</c:v>
                </c:pt>
                <c:pt idx="5">
                  <c:v>5.14</c:v>
                </c:pt>
                <c:pt idx="6">
                  <c:v>5.3</c:v>
                </c:pt>
                <c:pt idx="7">
                  <c:v>5.48</c:v>
                </c:pt>
                <c:pt idx="8">
                  <c:v>5.42</c:v>
                </c:pt>
                <c:pt idx="9">
                  <c:v>5.54</c:v>
                </c:pt>
                <c:pt idx="10">
                  <c:v>5.85</c:v>
                </c:pt>
              </c:numCache>
            </c:numRef>
          </c:val>
        </c:ser>
        <c:ser>
          <c:idx val="3"/>
          <c:order val="3"/>
          <c:tx>
            <c:strRef>
              <c:f>'5.3 Main airports'!$E$9</c:f>
              <c:strCache>
                <c:ptCount val="1"/>
                <c:pt idx="0">
                  <c:v>Christchurch</c:v>
                </c:pt>
              </c:strCache>
            </c:strRef>
          </c:tx>
          <c:marker>
            <c:symbol val="none"/>
          </c:marker>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airports'!$E$10:$E$20</c:f>
              <c:numCache>
                <c:formatCode>0.0</c:formatCode>
                <c:ptCount val="11"/>
                <c:pt idx="0">
                  <c:v>5.46</c:v>
                </c:pt>
                <c:pt idx="1">
                  <c:v>5.64</c:v>
                </c:pt>
                <c:pt idx="2">
                  <c:v>6.04</c:v>
                </c:pt>
                <c:pt idx="3">
                  <c:v>5.9</c:v>
                </c:pt>
                <c:pt idx="4">
                  <c:v>6</c:v>
                </c:pt>
                <c:pt idx="5">
                  <c:v>5.59</c:v>
                </c:pt>
                <c:pt idx="6">
                  <c:v>5.49</c:v>
                </c:pt>
                <c:pt idx="7">
                  <c:v>5.58</c:v>
                </c:pt>
                <c:pt idx="8">
                  <c:v>5.78</c:v>
                </c:pt>
                <c:pt idx="9">
                  <c:v>5.93</c:v>
                </c:pt>
                <c:pt idx="10">
                  <c:v>6.31</c:v>
                </c:pt>
              </c:numCache>
            </c:numRef>
          </c:val>
        </c:ser>
        <c:ser>
          <c:idx val="4"/>
          <c:order val="4"/>
          <c:tx>
            <c:strRef>
              <c:f>'5.3 Main airports'!$F$9</c:f>
              <c:strCache>
                <c:ptCount val="1"/>
                <c:pt idx="0">
                  <c:v>Auckland</c:v>
                </c:pt>
              </c:strCache>
            </c:strRef>
          </c:tx>
          <c:marker>
            <c:symbol val="none"/>
          </c:marker>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airports'!$F$10:$F$20</c:f>
              <c:numCache>
                <c:formatCode>0.0</c:formatCode>
                <c:ptCount val="11"/>
                <c:pt idx="0">
                  <c:v>11.46</c:v>
                </c:pt>
                <c:pt idx="1">
                  <c:v>12.66</c:v>
                </c:pt>
                <c:pt idx="2">
                  <c:v>13.33</c:v>
                </c:pt>
                <c:pt idx="3">
                  <c:v>13.11</c:v>
                </c:pt>
                <c:pt idx="4">
                  <c:v>13.37</c:v>
                </c:pt>
                <c:pt idx="5">
                  <c:v>13.7</c:v>
                </c:pt>
                <c:pt idx="6">
                  <c:v>14.16</c:v>
                </c:pt>
                <c:pt idx="7">
                  <c:v>14.86</c:v>
                </c:pt>
                <c:pt idx="8">
                  <c:v>15.35</c:v>
                </c:pt>
                <c:pt idx="9">
                  <c:v>16.34</c:v>
                </c:pt>
                <c:pt idx="10">
                  <c:v>18.3</c:v>
                </c:pt>
              </c:numCache>
            </c:numRef>
          </c:val>
        </c:ser>
        <c:marker val="1"/>
        <c:axId val="73972736"/>
        <c:axId val="73978624"/>
      </c:lineChart>
      <c:catAx>
        <c:axId val="73972736"/>
        <c:scaling>
          <c:orientation val="minMax"/>
        </c:scaling>
        <c:axPos val="b"/>
        <c:numFmt formatCode="General" sourceLinked="1"/>
        <c:tickLblPos val="nextTo"/>
        <c:crossAx val="73978624"/>
        <c:crosses val="autoZero"/>
        <c:auto val="1"/>
        <c:lblAlgn val="ctr"/>
        <c:lblOffset val="100"/>
      </c:catAx>
      <c:valAx>
        <c:axId val="73978624"/>
        <c:scaling>
          <c:orientation val="minMax"/>
          <c:max val="20"/>
        </c:scaling>
        <c:axPos val="l"/>
        <c:majorGridlines/>
        <c:numFmt formatCode="0" sourceLinked="0"/>
        <c:tickLblPos val="nextTo"/>
        <c:crossAx val="73972736"/>
        <c:crosses val="autoZero"/>
        <c:crossBetween val="between"/>
      </c:valAx>
    </c:plotArea>
    <c:legend>
      <c:legendPos val="r"/>
      <c:layout/>
    </c:legend>
    <c:plotVisOnly val="1"/>
  </c:chart>
  <c:printSettings>
    <c:headerFooter/>
    <c:pageMargins b="0.75000000000000355" l="0.70000000000000062" r="0.70000000000000062" t="0.750000000000003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'1.16 Road deaths'!$C$5</c:f>
              <c:strCache>
                <c:ptCount val="1"/>
                <c:pt idx="0">
                  <c:v>Number of Fatalities</c:v>
                </c:pt>
              </c:strCache>
            </c:strRef>
          </c:tx>
          <c:cat>
            <c:numRef>
              <c:f>'1.16 Road deaths'!$B$6:$B$86</c:f>
              <c:numCache>
                <c:formatCode>General</c:formatCode>
                <c:ptCount val="81"/>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pt idx="80">
                  <c:v>2016</c:v>
                </c:pt>
              </c:numCache>
            </c:numRef>
          </c:cat>
          <c:val>
            <c:numRef>
              <c:f>'1.16 Road deaths'!$C$6:$C$86</c:f>
            </c:numRef>
          </c:val>
        </c:ser>
        <c:ser>
          <c:idx val="1"/>
          <c:order val="1"/>
          <c:tx>
            <c:strRef>
              <c:f>'1.16 Road deaths'!$D$5</c:f>
              <c:strCache>
                <c:ptCount val="1"/>
                <c:pt idx="0">
                  <c:v>Deaths per 100,000 population</c:v>
                </c:pt>
              </c:strCache>
            </c:strRef>
          </c:tx>
          <c:spPr>
            <a:ln>
              <a:solidFill>
                <a:srgbClr val="7030A0"/>
              </a:solidFill>
            </a:ln>
          </c:spPr>
          <c:marker>
            <c:symbol val="none"/>
          </c:marker>
          <c:cat>
            <c:numRef>
              <c:f>'1.16 Road deaths'!$B$6:$B$86</c:f>
              <c:numCache>
                <c:formatCode>General</c:formatCode>
                <c:ptCount val="81"/>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pt idx="80">
                  <c:v>2016</c:v>
                </c:pt>
              </c:numCache>
            </c:numRef>
          </c:cat>
          <c:val>
            <c:numRef>
              <c:f>'1.16 Road deaths'!$D$6:$D$86</c:f>
              <c:numCache>
                <c:formatCode>0.0</c:formatCode>
                <c:ptCount val="81"/>
                <c:pt idx="0">
                  <c:v>12.810803988388237</c:v>
                </c:pt>
                <c:pt idx="1">
                  <c:v>13.297540267199402</c:v>
                </c:pt>
                <c:pt idx="2">
                  <c:v>15.015757276153989</c:v>
                </c:pt>
                <c:pt idx="3">
                  <c:v>14.985380116959066</c:v>
                </c:pt>
                <c:pt idx="4">
                  <c:v>12.548971596474045</c:v>
                </c:pt>
                <c:pt idx="5">
                  <c:v>10.666339729050451</c:v>
                </c:pt>
                <c:pt idx="6">
                  <c:v>10.021999511121974</c:v>
                </c:pt>
                <c:pt idx="7">
                  <c:v>9.2570036540803891</c:v>
                </c:pt>
                <c:pt idx="8">
                  <c:v>8.471037403806001</c:v>
                </c:pt>
                <c:pt idx="9">
                  <c:v>7.4082648454682261</c:v>
                </c:pt>
                <c:pt idx="10">
                  <c:v>10.723108017067146</c:v>
                </c:pt>
                <c:pt idx="11">
                  <c:v>11.334250343878955</c:v>
                </c:pt>
                <c:pt idx="12">
                  <c:v>10.572877333045636</c:v>
                </c:pt>
                <c:pt idx="13">
                  <c:v>11.522198731501057</c:v>
                </c:pt>
                <c:pt idx="14">
                  <c:v>12.035692052293008</c:v>
                </c:pt>
                <c:pt idx="15">
                  <c:v>14.8</c:v>
                </c:pt>
                <c:pt idx="16">
                  <c:v>13.4</c:v>
                </c:pt>
                <c:pt idx="17">
                  <c:v>15.1</c:v>
                </c:pt>
                <c:pt idx="18">
                  <c:v>17</c:v>
                </c:pt>
                <c:pt idx="19">
                  <c:v>15.4</c:v>
                </c:pt>
                <c:pt idx="20">
                  <c:v>14.9</c:v>
                </c:pt>
                <c:pt idx="21">
                  <c:v>17</c:v>
                </c:pt>
                <c:pt idx="22">
                  <c:v>16.100000000000001</c:v>
                </c:pt>
                <c:pt idx="23">
                  <c:v>14.8</c:v>
                </c:pt>
                <c:pt idx="24">
                  <c:v>15.6</c:v>
                </c:pt>
                <c:pt idx="25">
                  <c:v>16</c:v>
                </c:pt>
                <c:pt idx="26">
                  <c:v>15.8</c:v>
                </c:pt>
                <c:pt idx="27">
                  <c:v>15.3</c:v>
                </c:pt>
                <c:pt idx="28">
                  <c:v>16.399999999999999</c:v>
                </c:pt>
                <c:pt idx="29">
                  <c:v>21</c:v>
                </c:pt>
                <c:pt idx="30">
                  <c:v>20.2</c:v>
                </c:pt>
                <c:pt idx="31">
                  <c:v>20.8</c:v>
                </c:pt>
                <c:pt idx="32">
                  <c:v>18.8</c:v>
                </c:pt>
                <c:pt idx="33">
                  <c:v>20.3</c:v>
                </c:pt>
                <c:pt idx="34">
                  <c:v>23</c:v>
                </c:pt>
                <c:pt idx="35">
                  <c:v>23.4</c:v>
                </c:pt>
                <c:pt idx="36">
                  <c:v>24.1</c:v>
                </c:pt>
                <c:pt idx="37">
                  <c:v>27.9</c:v>
                </c:pt>
                <c:pt idx="38">
                  <c:v>21.9</c:v>
                </c:pt>
                <c:pt idx="39">
                  <c:v>20</c:v>
                </c:pt>
                <c:pt idx="40">
                  <c:v>19.3</c:v>
                </c:pt>
                <c:pt idx="41">
                  <c:v>22.2</c:v>
                </c:pt>
                <c:pt idx="42">
                  <c:v>20.7</c:v>
                </c:pt>
                <c:pt idx="43">
                  <c:v>17.5</c:v>
                </c:pt>
                <c:pt idx="44">
                  <c:v>18.899999999999999</c:v>
                </c:pt>
                <c:pt idx="45">
                  <c:v>20.9</c:v>
                </c:pt>
                <c:pt idx="46">
                  <c:v>20.9</c:v>
                </c:pt>
                <c:pt idx="47">
                  <c:v>19.7</c:v>
                </c:pt>
                <c:pt idx="48">
                  <c:v>20.3</c:v>
                </c:pt>
                <c:pt idx="49">
                  <c:v>22.6</c:v>
                </c:pt>
                <c:pt idx="50">
                  <c:v>23.1</c:v>
                </c:pt>
                <c:pt idx="51">
                  <c:v>23.8</c:v>
                </c:pt>
                <c:pt idx="52">
                  <c:v>21.7</c:v>
                </c:pt>
                <c:pt idx="53">
                  <c:v>22.4</c:v>
                </c:pt>
                <c:pt idx="54">
                  <c:v>21.4</c:v>
                </c:pt>
                <c:pt idx="55">
                  <c:v>18.8</c:v>
                </c:pt>
                <c:pt idx="56">
                  <c:v>18.5</c:v>
                </c:pt>
                <c:pt idx="57">
                  <c:v>17</c:v>
                </c:pt>
                <c:pt idx="58">
                  <c:v>16.2</c:v>
                </c:pt>
                <c:pt idx="59">
                  <c:v>16</c:v>
                </c:pt>
                <c:pt idx="60">
                  <c:v>13.8</c:v>
                </c:pt>
                <c:pt idx="61">
                  <c:v>14.3</c:v>
                </c:pt>
                <c:pt idx="62">
                  <c:v>13.2</c:v>
                </c:pt>
                <c:pt idx="63">
                  <c:v>13.4</c:v>
                </c:pt>
                <c:pt idx="64">
                  <c:v>12.1</c:v>
                </c:pt>
                <c:pt idx="65">
                  <c:v>11.8</c:v>
                </c:pt>
                <c:pt idx="66">
                  <c:v>10.3</c:v>
                </c:pt>
                <c:pt idx="67">
                  <c:v>11.5</c:v>
                </c:pt>
                <c:pt idx="68">
                  <c:v>10.7</c:v>
                </c:pt>
                <c:pt idx="69">
                  <c:v>9.9</c:v>
                </c:pt>
                <c:pt idx="70" formatCode="General">
                  <c:v>9.5</c:v>
                </c:pt>
                <c:pt idx="71">
                  <c:v>10</c:v>
                </c:pt>
                <c:pt idx="72" formatCode="General">
                  <c:v>8.6</c:v>
                </c:pt>
                <c:pt idx="73" formatCode="General">
                  <c:v>8.9</c:v>
                </c:pt>
                <c:pt idx="74" formatCode="General">
                  <c:v>8.6</c:v>
                </c:pt>
                <c:pt idx="75" formatCode="General">
                  <c:v>6.4</c:v>
                </c:pt>
                <c:pt idx="76">
                  <c:v>6.9</c:v>
                </c:pt>
                <c:pt idx="77">
                  <c:v>5.7</c:v>
                </c:pt>
                <c:pt idx="78">
                  <c:v>6.5</c:v>
                </c:pt>
                <c:pt idx="79" formatCode="General">
                  <c:v>6.9</c:v>
                </c:pt>
                <c:pt idx="80">
                  <c:v>7</c:v>
                </c:pt>
              </c:numCache>
            </c:numRef>
          </c:val>
        </c:ser>
        <c:ser>
          <c:idx val="2"/>
          <c:order val="2"/>
          <c:tx>
            <c:strRef>
              <c:f>'1.16 Road deaths'!$E$5</c:f>
              <c:strCache>
                <c:ptCount val="1"/>
                <c:pt idx="0">
                  <c:v>Deaths per 10,000 vehicles</c:v>
                </c:pt>
              </c:strCache>
            </c:strRef>
          </c:tx>
          <c:marker>
            <c:symbol val="none"/>
          </c:marker>
          <c:cat>
            <c:numRef>
              <c:f>'1.16 Road deaths'!$B$6:$B$86</c:f>
              <c:numCache>
                <c:formatCode>General</c:formatCode>
                <c:ptCount val="81"/>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pt idx="80">
                  <c:v>2016</c:v>
                </c:pt>
              </c:numCache>
            </c:numRef>
          </c:cat>
          <c:val>
            <c:numRef>
              <c:f>'1.16 Road deaths'!$E$6:$E$86</c:f>
              <c:numCache>
                <c:formatCode>0.0</c:formatCode>
                <c:ptCount val="81"/>
                <c:pt idx="0">
                  <c:v>8.5545722713864301</c:v>
                </c:pt>
                <c:pt idx="1">
                  <c:v>8.1609195402298855</c:v>
                </c:pt>
                <c:pt idx="2">
                  <c:v>8.5293085293085298</c:v>
                </c:pt>
                <c:pt idx="3">
                  <c:v>8.2633523681558625</c:v>
                </c:pt>
                <c:pt idx="4">
                  <c:v>6.9941999317639025</c:v>
                </c:pt>
                <c:pt idx="5">
                  <c:v>5.8350100603621735</c:v>
                </c:pt>
                <c:pt idx="6">
                  <c:v>5.7182705718270572</c:v>
                </c:pt>
                <c:pt idx="7">
                  <c:v>5.6400742115027827</c:v>
                </c:pt>
                <c:pt idx="8">
                  <c:v>5.1097517092479317</c:v>
                </c:pt>
                <c:pt idx="9">
                  <c:v>4.4336681676480776</c:v>
                </c:pt>
                <c:pt idx="10">
                  <c:v>6.3751668891855804</c:v>
                </c:pt>
                <c:pt idx="11">
                  <c:v>6.3816604708798019</c:v>
                </c:pt>
                <c:pt idx="12">
                  <c:v>5.5968018275271278</c:v>
                </c:pt>
                <c:pt idx="13">
                  <c:v>5.8775950390940954</c:v>
                </c:pt>
                <c:pt idx="14">
                  <c:v>5.7682744903033321</c:v>
                </c:pt>
                <c:pt idx="15">
                  <c:v>6.5</c:v>
                </c:pt>
                <c:pt idx="16">
                  <c:v>5.5</c:v>
                </c:pt>
                <c:pt idx="17">
                  <c:v>6.1</c:v>
                </c:pt>
                <c:pt idx="18">
                  <c:v>6.5</c:v>
                </c:pt>
                <c:pt idx="19">
                  <c:v>5.5</c:v>
                </c:pt>
                <c:pt idx="20">
                  <c:v>5.2</c:v>
                </c:pt>
                <c:pt idx="21">
                  <c:v>5.7</c:v>
                </c:pt>
                <c:pt idx="22">
                  <c:v>5.4</c:v>
                </c:pt>
                <c:pt idx="23">
                  <c:v>4.8</c:v>
                </c:pt>
                <c:pt idx="24">
                  <c:v>4.9000000000000004</c:v>
                </c:pt>
                <c:pt idx="25">
                  <c:v>4.9000000000000004</c:v>
                </c:pt>
                <c:pt idx="26">
                  <c:v>4.7</c:v>
                </c:pt>
                <c:pt idx="27">
                  <c:v>4.4000000000000004</c:v>
                </c:pt>
                <c:pt idx="28">
                  <c:v>4.4000000000000004</c:v>
                </c:pt>
                <c:pt idx="29">
                  <c:v>5.5</c:v>
                </c:pt>
                <c:pt idx="30">
                  <c:v>5.2</c:v>
                </c:pt>
                <c:pt idx="31">
                  <c:v>5.2</c:v>
                </c:pt>
                <c:pt idx="32">
                  <c:v>4.7</c:v>
                </c:pt>
                <c:pt idx="33">
                  <c:v>5</c:v>
                </c:pt>
                <c:pt idx="34">
                  <c:v>5.4</c:v>
                </c:pt>
                <c:pt idx="35">
                  <c:v>5.3</c:v>
                </c:pt>
                <c:pt idx="36">
                  <c:v>5.3</c:v>
                </c:pt>
                <c:pt idx="37">
                  <c:v>5.9</c:v>
                </c:pt>
                <c:pt idx="38">
                  <c:v>4.5</c:v>
                </c:pt>
                <c:pt idx="39">
                  <c:v>4</c:v>
                </c:pt>
                <c:pt idx="40">
                  <c:v>3.7</c:v>
                </c:pt>
                <c:pt idx="41">
                  <c:v>4.3</c:v>
                </c:pt>
                <c:pt idx="42">
                  <c:v>3.9</c:v>
                </c:pt>
                <c:pt idx="43">
                  <c:v>3.2</c:v>
                </c:pt>
                <c:pt idx="44">
                  <c:v>3.3</c:v>
                </c:pt>
                <c:pt idx="45">
                  <c:v>3.6</c:v>
                </c:pt>
                <c:pt idx="46">
                  <c:v>3.6</c:v>
                </c:pt>
                <c:pt idx="47">
                  <c:v>3.4</c:v>
                </c:pt>
                <c:pt idx="48">
                  <c:v>3.4</c:v>
                </c:pt>
                <c:pt idx="49">
                  <c:v>3.7</c:v>
                </c:pt>
                <c:pt idx="50">
                  <c:v>3.8</c:v>
                </c:pt>
                <c:pt idx="51">
                  <c:v>3.9</c:v>
                </c:pt>
                <c:pt idx="52">
                  <c:v>3.6</c:v>
                </c:pt>
                <c:pt idx="53">
                  <c:v>3.6</c:v>
                </c:pt>
                <c:pt idx="54">
                  <c:v>3.3</c:v>
                </c:pt>
                <c:pt idx="55">
                  <c:v>2.9</c:v>
                </c:pt>
                <c:pt idx="56">
                  <c:v>2.9</c:v>
                </c:pt>
                <c:pt idx="57">
                  <c:v>2.7</c:v>
                </c:pt>
                <c:pt idx="58">
                  <c:v>2.5</c:v>
                </c:pt>
                <c:pt idx="59">
                  <c:v>2.5</c:v>
                </c:pt>
                <c:pt idx="60">
                  <c:v>2.2000000000000002</c:v>
                </c:pt>
                <c:pt idx="61">
                  <c:v>2.2999999999999998</c:v>
                </c:pt>
                <c:pt idx="62">
                  <c:v>2.1</c:v>
                </c:pt>
                <c:pt idx="63">
                  <c:v>2</c:v>
                </c:pt>
                <c:pt idx="64">
                  <c:v>1.8</c:v>
                </c:pt>
                <c:pt idx="65">
                  <c:v>1.7</c:v>
                </c:pt>
                <c:pt idx="66">
                  <c:v>1.5</c:v>
                </c:pt>
                <c:pt idx="67">
                  <c:v>1.6</c:v>
                </c:pt>
                <c:pt idx="68">
                  <c:v>1.5</c:v>
                </c:pt>
                <c:pt idx="69">
                  <c:v>1.3</c:v>
                </c:pt>
                <c:pt idx="70" formatCode="General">
                  <c:v>1.3</c:v>
                </c:pt>
                <c:pt idx="71">
                  <c:v>1.3</c:v>
                </c:pt>
                <c:pt idx="72">
                  <c:v>1.1000000000000001</c:v>
                </c:pt>
                <c:pt idx="73">
                  <c:v>1.2</c:v>
                </c:pt>
                <c:pt idx="74">
                  <c:v>1.2</c:v>
                </c:pt>
                <c:pt idx="75">
                  <c:v>0.88</c:v>
                </c:pt>
                <c:pt idx="76">
                  <c:v>0.95</c:v>
                </c:pt>
                <c:pt idx="77">
                  <c:v>0.77</c:v>
                </c:pt>
                <c:pt idx="78">
                  <c:v>0.87</c:v>
                </c:pt>
                <c:pt idx="79">
                  <c:v>0.9</c:v>
                </c:pt>
                <c:pt idx="80" formatCode="General">
                  <c:v>0.9</c:v>
                </c:pt>
              </c:numCache>
            </c:numRef>
          </c:val>
        </c:ser>
        <c:marker val="1"/>
        <c:axId val="84335232"/>
        <c:axId val="84345216"/>
      </c:lineChart>
      <c:catAx>
        <c:axId val="84335232"/>
        <c:scaling>
          <c:orientation val="minMax"/>
        </c:scaling>
        <c:axPos val="b"/>
        <c:numFmt formatCode="General" sourceLinked="1"/>
        <c:tickLblPos val="nextTo"/>
        <c:crossAx val="84345216"/>
        <c:crosses val="autoZero"/>
        <c:auto val="1"/>
        <c:lblAlgn val="ctr"/>
        <c:lblOffset val="100"/>
      </c:catAx>
      <c:valAx>
        <c:axId val="84345216"/>
        <c:scaling>
          <c:orientation val="minMax"/>
        </c:scaling>
        <c:axPos val="l"/>
        <c:majorGridlines/>
        <c:numFmt formatCode="0" sourceLinked="0"/>
        <c:tickLblPos val="nextTo"/>
        <c:crossAx val="84335232"/>
        <c:crosses val="autoZero"/>
        <c:crossBetween val="between"/>
      </c:valAx>
    </c:plotArea>
    <c:legend>
      <c:legendPos val="r"/>
      <c:layout/>
    </c:legend>
    <c:plotVisOnly val="1"/>
  </c:chart>
  <c:printSettings>
    <c:headerFooter/>
    <c:pageMargins b="0.750000000000003" l="0.70000000000000062" r="0.70000000000000062" t="0.75000000000000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'1.17 Road injuries'!$K$5</c:f>
              <c:strCache>
                <c:ptCount val="1"/>
                <c:pt idx="0">
                  <c:v>Number of Fatalities</c:v>
                </c:pt>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injuries'!$K$6:$K$85</c:f>
            </c:numRef>
          </c:val>
        </c:ser>
        <c:ser>
          <c:idx val="1"/>
          <c:order val="1"/>
          <c:tx>
            <c:strRef>
              <c:f>'1.17 Road injuries'!$L$5</c:f>
              <c:strCache>
                <c:ptCount val="1"/>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injuries'!$L$6:$L$85</c:f>
            </c:numRef>
          </c:val>
        </c:ser>
        <c:ser>
          <c:idx val="2"/>
          <c:order val="2"/>
          <c:tx>
            <c:strRef>
              <c:f>'1.17 Road injuries'!$M$5</c:f>
              <c:strCache>
                <c:ptCount val="1"/>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injuries'!$M$6:$M$85</c:f>
            </c:numRef>
          </c:val>
        </c:ser>
        <c:ser>
          <c:idx val="3"/>
          <c:order val="3"/>
          <c:tx>
            <c:strRef>
              <c:f>'1.17 Road injuries'!$N$5</c:f>
              <c:strCache>
                <c:ptCount val="1"/>
                <c:pt idx="0">
                  <c:v>Deaths per 100,000 population</c:v>
                </c:pt>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injuries'!$N$6:$N$85</c:f>
            </c:numRef>
          </c:val>
        </c:ser>
        <c:ser>
          <c:idx val="4"/>
          <c:order val="4"/>
          <c:tx>
            <c:strRef>
              <c:f>'1.17 Road injuries'!$O$5</c:f>
              <c:strCache>
                <c:ptCount val="1"/>
                <c:pt idx="0">
                  <c:v>Deaths per 10,000 vehicles</c:v>
                </c:pt>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injuries'!$O$6:$O$85</c:f>
            </c:numRef>
          </c:val>
        </c:ser>
        <c:ser>
          <c:idx val="5"/>
          <c:order val="5"/>
          <c:tx>
            <c:strRef>
              <c:f>'1.17 Road injuries'!$P$5</c:f>
              <c:strCache>
                <c:ptCount val="1"/>
                <c:pt idx="0">
                  <c:v>Injuries</c:v>
                </c:pt>
              </c:strCache>
            </c:strRef>
          </c:tx>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injuries'!$P$6:$P$85</c:f>
            </c:numRef>
          </c:val>
        </c:ser>
        <c:ser>
          <c:idx val="6"/>
          <c:order val="6"/>
          <c:tx>
            <c:strRef>
              <c:f>'1.17 Road injuries'!$Q$5</c:f>
              <c:strCache>
                <c:ptCount val="1"/>
                <c:pt idx="0">
                  <c:v>Injuries per 100,000 population</c:v>
                </c:pt>
              </c:strCache>
            </c:strRef>
          </c:tx>
          <c:marker>
            <c:symbol val="none"/>
          </c:marker>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injuries'!$Q$6:$Q$85</c:f>
              <c:numCache>
                <c:formatCode>0.0</c:formatCode>
                <c:ptCount val="80"/>
                <c:pt idx="0">
                  <c:v>268.20648744162565</c:v>
                </c:pt>
                <c:pt idx="1">
                  <c:v>278.43675864652266</c:v>
                </c:pt>
                <c:pt idx="2">
                  <c:v>314.58938392139902</c:v>
                </c:pt>
                <c:pt idx="3">
                  <c:v>343.26267056530219</c:v>
                </c:pt>
                <c:pt idx="4">
                  <c:v>258.50881488736536</c:v>
                </c:pt>
                <c:pt idx="5">
                  <c:v>220.13118371850672</c:v>
                </c:pt>
                <c:pt idx="6">
                  <c:v>147.64116352969933</c:v>
                </c:pt>
                <c:pt idx="7">
                  <c:v>167.23507917174177</c:v>
                </c:pt>
                <c:pt idx="8">
                  <c:v>159.10039968979299</c:v>
                </c:pt>
                <c:pt idx="9">
                  <c:v>191.45734460006946</c:v>
                </c:pt>
                <c:pt idx="10">
                  <c:v>238.21019537390524</c:v>
                </c:pt>
                <c:pt idx="11">
                  <c:v>262.00825309491057</c:v>
                </c:pt>
                <c:pt idx="12">
                  <c:v>253.8569424964937</c:v>
                </c:pt>
                <c:pt idx="13">
                  <c:v>281.02536997885835</c:v>
                </c:pt>
                <c:pt idx="14">
                  <c:v>327.55758456111226</c:v>
                </c:pt>
                <c:pt idx="15">
                  <c:v>352.1</c:v>
                </c:pt>
                <c:pt idx="16">
                  <c:v>367.9</c:v>
                </c:pt>
                <c:pt idx="17">
                  <c:v>370.5</c:v>
                </c:pt>
                <c:pt idx="18">
                  <c:v>371.7</c:v>
                </c:pt>
                <c:pt idx="19">
                  <c:v>414.6</c:v>
                </c:pt>
                <c:pt idx="20">
                  <c:v>441.7</c:v>
                </c:pt>
                <c:pt idx="21">
                  <c:v>488.5</c:v>
                </c:pt>
                <c:pt idx="22">
                  <c:v>483.4</c:v>
                </c:pt>
                <c:pt idx="23">
                  <c:v>496</c:v>
                </c:pt>
                <c:pt idx="24">
                  <c:v>517.70000000000005</c:v>
                </c:pt>
                <c:pt idx="25">
                  <c:v>519.9</c:v>
                </c:pt>
                <c:pt idx="26">
                  <c:v>547.6</c:v>
                </c:pt>
                <c:pt idx="27">
                  <c:v>562.79999999999995</c:v>
                </c:pt>
                <c:pt idx="28">
                  <c:v>621.6</c:v>
                </c:pt>
                <c:pt idx="29">
                  <c:v>641.70000000000005</c:v>
                </c:pt>
                <c:pt idx="30">
                  <c:v>671</c:v>
                </c:pt>
                <c:pt idx="31">
                  <c:v>634.20000000000005</c:v>
                </c:pt>
                <c:pt idx="32">
                  <c:v>638.20000000000005</c:v>
                </c:pt>
                <c:pt idx="33">
                  <c:v>667.8</c:v>
                </c:pt>
                <c:pt idx="34">
                  <c:v>729</c:v>
                </c:pt>
                <c:pt idx="35">
                  <c:v>745.5</c:v>
                </c:pt>
                <c:pt idx="36">
                  <c:v>754</c:v>
                </c:pt>
                <c:pt idx="37">
                  <c:v>773.1</c:v>
                </c:pt>
                <c:pt idx="38">
                  <c:v>673.7</c:v>
                </c:pt>
                <c:pt idx="39">
                  <c:v>631.1</c:v>
                </c:pt>
                <c:pt idx="40">
                  <c:v>565.70000000000005</c:v>
                </c:pt>
                <c:pt idx="41">
                  <c:v>553.5</c:v>
                </c:pt>
                <c:pt idx="42">
                  <c:v>479.5</c:v>
                </c:pt>
                <c:pt idx="43">
                  <c:v>439.4</c:v>
                </c:pt>
                <c:pt idx="44">
                  <c:v>499.7</c:v>
                </c:pt>
                <c:pt idx="45">
                  <c:v>484.6</c:v>
                </c:pt>
                <c:pt idx="46">
                  <c:v>501.9</c:v>
                </c:pt>
                <c:pt idx="47">
                  <c:v>505.1</c:v>
                </c:pt>
                <c:pt idx="48">
                  <c:v>532.20000000000005</c:v>
                </c:pt>
                <c:pt idx="49">
                  <c:v>572.6</c:v>
                </c:pt>
                <c:pt idx="50">
                  <c:v>569.6</c:v>
                </c:pt>
                <c:pt idx="51">
                  <c:v>560.4</c:v>
                </c:pt>
                <c:pt idx="52">
                  <c:v>518.5</c:v>
                </c:pt>
                <c:pt idx="53">
                  <c:v>492.4</c:v>
                </c:pt>
                <c:pt idx="54">
                  <c:v>519.6</c:v>
                </c:pt>
                <c:pt idx="55">
                  <c:v>486</c:v>
                </c:pt>
                <c:pt idx="56">
                  <c:v>462.5</c:v>
                </c:pt>
                <c:pt idx="57">
                  <c:v>428.6</c:v>
                </c:pt>
                <c:pt idx="58">
                  <c:v>464.1</c:v>
                </c:pt>
                <c:pt idx="59">
                  <c:v>463.1</c:v>
                </c:pt>
                <c:pt idx="60">
                  <c:v>398</c:v>
                </c:pt>
                <c:pt idx="61">
                  <c:v>355.6</c:v>
                </c:pt>
                <c:pt idx="62">
                  <c:v>327.39999999999998</c:v>
                </c:pt>
                <c:pt idx="63">
                  <c:v>314.89999999999998</c:v>
                </c:pt>
                <c:pt idx="64">
                  <c:v>286.2</c:v>
                </c:pt>
                <c:pt idx="65">
                  <c:v>321.2</c:v>
                </c:pt>
                <c:pt idx="66">
                  <c:v>353.3</c:v>
                </c:pt>
                <c:pt idx="67">
                  <c:v>358.5</c:v>
                </c:pt>
                <c:pt idx="68">
                  <c:v>342</c:v>
                </c:pt>
                <c:pt idx="69">
                  <c:v>352.6</c:v>
                </c:pt>
                <c:pt idx="70">
                  <c:v>366.6</c:v>
                </c:pt>
                <c:pt idx="71">
                  <c:v>378.7</c:v>
                </c:pt>
                <c:pt idx="72">
                  <c:v>355.5</c:v>
                </c:pt>
                <c:pt idx="73">
                  <c:v>336.9</c:v>
                </c:pt>
                <c:pt idx="74">
                  <c:v>321.2</c:v>
                </c:pt>
                <c:pt idx="75">
                  <c:v>285</c:v>
                </c:pt>
                <c:pt idx="76">
                  <c:v>273</c:v>
                </c:pt>
                <c:pt idx="77">
                  <c:v>263.5</c:v>
                </c:pt>
                <c:pt idx="78">
                  <c:v>248.8</c:v>
                </c:pt>
                <c:pt idx="79">
                  <c:v>267</c:v>
                </c:pt>
              </c:numCache>
            </c:numRef>
          </c:val>
        </c:ser>
        <c:ser>
          <c:idx val="7"/>
          <c:order val="7"/>
          <c:tx>
            <c:strRef>
              <c:f>'1.17 Road injuries'!$R$5</c:f>
              <c:strCache>
                <c:ptCount val="1"/>
                <c:pt idx="0">
                  <c:v>Injuries per 10,000 vehicles</c:v>
                </c:pt>
              </c:strCache>
            </c:strRef>
          </c:tx>
          <c:spPr>
            <a:ln>
              <a:solidFill>
                <a:srgbClr val="7030A0"/>
              </a:solidFill>
            </a:ln>
          </c:spPr>
          <c:marker>
            <c:symbol val="none"/>
          </c:marker>
          <c:cat>
            <c:numRef>
              <c:f>'1.17 Road injuries'!$J$6:$J$85</c:f>
              <c:numCache>
                <c:formatCode>General</c:formatCode>
                <c:ptCount val="80"/>
                <c:pt idx="0">
                  <c:v>1936</c:v>
                </c:pt>
                <c:pt idx="1">
                  <c:v>1937</c:v>
                </c:pt>
                <c:pt idx="2">
                  <c:v>1938</c:v>
                </c:pt>
                <c:pt idx="3">
                  <c:v>1939</c:v>
                </c:pt>
                <c:pt idx="4">
                  <c:v>1940</c:v>
                </c:pt>
                <c:pt idx="5">
                  <c:v>1941</c:v>
                </c:pt>
                <c:pt idx="6">
                  <c:v>1942</c:v>
                </c:pt>
                <c:pt idx="7">
                  <c:v>1943</c:v>
                </c:pt>
                <c:pt idx="8">
                  <c:v>1944</c:v>
                </c:pt>
                <c:pt idx="9">
                  <c:v>1945</c:v>
                </c:pt>
                <c:pt idx="10">
                  <c:v>1946</c:v>
                </c:pt>
                <c:pt idx="11">
                  <c:v>1947</c:v>
                </c:pt>
                <c:pt idx="12">
                  <c:v>1948</c:v>
                </c:pt>
                <c:pt idx="13">
                  <c:v>1949</c:v>
                </c:pt>
                <c:pt idx="14">
                  <c:v>1950</c:v>
                </c:pt>
                <c:pt idx="15">
                  <c:v>1951</c:v>
                </c:pt>
                <c:pt idx="16">
                  <c:v>1952</c:v>
                </c:pt>
                <c:pt idx="17">
                  <c:v>1953</c:v>
                </c:pt>
                <c:pt idx="18">
                  <c:v>1954</c:v>
                </c:pt>
                <c:pt idx="19">
                  <c:v>1955</c:v>
                </c:pt>
                <c:pt idx="20">
                  <c:v>1956</c:v>
                </c:pt>
                <c:pt idx="21">
                  <c:v>1957</c:v>
                </c:pt>
                <c:pt idx="22">
                  <c:v>1958</c:v>
                </c:pt>
                <c:pt idx="23">
                  <c:v>1959</c:v>
                </c:pt>
                <c:pt idx="24">
                  <c:v>1960</c:v>
                </c:pt>
                <c:pt idx="25">
                  <c:v>1961</c:v>
                </c:pt>
                <c:pt idx="26">
                  <c:v>1962</c:v>
                </c:pt>
                <c:pt idx="27">
                  <c:v>1963</c:v>
                </c:pt>
                <c:pt idx="28">
                  <c:v>1964</c:v>
                </c:pt>
                <c:pt idx="29">
                  <c:v>1965</c:v>
                </c:pt>
                <c:pt idx="30">
                  <c:v>1966</c:v>
                </c:pt>
                <c:pt idx="31">
                  <c:v>1967</c:v>
                </c:pt>
                <c:pt idx="32">
                  <c:v>1968</c:v>
                </c:pt>
                <c:pt idx="33">
                  <c:v>1969</c:v>
                </c:pt>
                <c:pt idx="34">
                  <c:v>1970</c:v>
                </c:pt>
                <c:pt idx="35">
                  <c:v>1971</c:v>
                </c:pt>
                <c:pt idx="36">
                  <c:v>1972</c:v>
                </c:pt>
                <c:pt idx="37">
                  <c:v>1973</c:v>
                </c:pt>
                <c:pt idx="38">
                  <c:v>1974</c:v>
                </c:pt>
                <c:pt idx="39">
                  <c:v>1975</c:v>
                </c:pt>
                <c:pt idx="40">
                  <c:v>1976</c:v>
                </c:pt>
                <c:pt idx="41">
                  <c:v>1977</c:v>
                </c:pt>
                <c:pt idx="42">
                  <c:v>1978</c:v>
                </c:pt>
                <c:pt idx="43">
                  <c:v>1979</c:v>
                </c:pt>
                <c:pt idx="44">
                  <c:v>1980</c:v>
                </c:pt>
                <c:pt idx="45">
                  <c:v>1981</c:v>
                </c:pt>
                <c:pt idx="46">
                  <c:v>1982</c:v>
                </c:pt>
                <c:pt idx="47">
                  <c:v>1983</c:v>
                </c:pt>
                <c:pt idx="48">
                  <c:v>1984</c:v>
                </c:pt>
                <c:pt idx="49">
                  <c:v>1985</c:v>
                </c:pt>
                <c:pt idx="50">
                  <c:v>1986</c:v>
                </c:pt>
                <c:pt idx="51">
                  <c:v>1987</c:v>
                </c:pt>
                <c:pt idx="52">
                  <c:v>1988</c:v>
                </c:pt>
                <c:pt idx="53">
                  <c:v>1989</c:v>
                </c:pt>
                <c:pt idx="54">
                  <c:v>1990</c:v>
                </c:pt>
                <c:pt idx="55">
                  <c:v>1991</c:v>
                </c:pt>
                <c:pt idx="56">
                  <c:v>1992</c:v>
                </c:pt>
                <c:pt idx="57">
                  <c:v>1993</c:v>
                </c:pt>
                <c:pt idx="58">
                  <c:v>1994</c:v>
                </c:pt>
                <c:pt idx="59">
                  <c:v>1995</c:v>
                </c:pt>
                <c:pt idx="60">
                  <c:v>1996</c:v>
                </c:pt>
                <c:pt idx="61">
                  <c:v>1997</c:v>
                </c:pt>
                <c:pt idx="62">
                  <c:v>1998</c:v>
                </c:pt>
                <c:pt idx="63">
                  <c:v>1999</c:v>
                </c:pt>
                <c:pt idx="64">
                  <c:v>2000</c:v>
                </c:pt>
                <c:pt idx="65">
                  <c:v>2001</c:v>
                </c:pt>
                <c:pt idx="66">
                  <c:v>2002</c:v>
                </c:pt>
                <c:pt idx="67">
                  <c:v>2003</c:v>
                </c:pt>
                <c:pt idx="68">
                  <c:v>2004</c:v>
                </c:pt>
                <c:pt idx="69">
                  <c:v>2005</c:v>
                </c:pt>
                <c:pt idx="70">
                  <c:v>2006</c:v>
                </c:pt>
                <c:pt idx="71">
                  <c:v>2007</c:v>
                </c:pt>
                <c:pt idx="72">
                  <c:v>2008</c:v>
                </c:pt>
                <c:pt idx="73">
                  <c:v>2009</c:v>
                </c:pt>
                <c:pt idx="74">
                  <c:v>2010</c:v>
                </c:pt>
                <c:pt idx="75">
                  <c:v>2011</c:v>
                </c:pt>
                <c:pt idx="76">
                  <c:v>2012</c:v>
                </c:pt>
                <c:pt idx="77">
                  <c:v>2013</c:v>
                </c:pt>
                <c:pt idx="78">
                  <c:v>2014</c:v>
                </c:pt>
                <c:pt idx="79">
                  <c:v>2015</c:v>
                </c:pt>
              </c:numCache>
            </c:numRef>
          </c:cat>
          <c:val>
            <c:numRef>
              <c:f>'1.17 Road injuries'!$R$6:$R$85</c:f>
              <c:numCache>
                <c:formatCode>0.0</c:formatCode>
                <c:ptCount val="80"/>
                <c:pt idx="0">
                  <c:v>179.09818794774546</c:v>
                </c:pt>
                <c:pt idx="1">
                  <c:v>170.88122605363984</c:v>
                </c:pt>
                <c:pt idx="2">
                  <c:v>178.69427869427872</c:v>
                </c:pt>
                <c:pt idx="3">
                  <c:v>189.28451461202553</c:v>
                </c:pt>
                <c:pt idx="4">
                  <c:v>144.08051859433638</c:v>
                </c:pt>
                <c:pt idx="5">
                  <c:v>120.42253521126761</c:v>
                </c:pt>
                <c:pt idx="6">
                  <c:v>84.239888423988845</c:v>
                </c:pt>
                <c:pt idx="7">
                  <c:v>101.89239332096474</c:v>
                </c:pt>
                <c:pt idx="8">
                  <c:v>95.969773299748113</c:v>
                </c:pt>
                <c:pt idx="9">
                  <c:v>114.582611707655</c:v>
                </c:pt>
                <c:pt idx="10">
                  <c:v>141.62216288384511</c:v>
                </c:pt>
                <c:pt idx="11">
                  <c:v>147.52168525402726</c:v>
                </c:pt>
                <c:pt idx="12">
                  <c:v>134.38035408338092</c:v>
                </c:pt>
                <c:pt idx="13">
                  <c:v>143.35400377460232</c:v>
                </c:pt>
                <c:pt idx="14">
                  <c:v>156.98657384385879</c:v>
                </c:pt>
                <c:pt idx="15">
                  <c:v>155.19999999999999</c:v>
                </c:pt>
                <c:pt idx="16">
                  <c:v>150.69999999999999</c:v>
                </c:pt>
                <c:pt idx="17">
                  <c:v>149.6</c:v>
                </c:pt>
                <c:pt idx="18">
                  <c:v>142.30000000000001</c:v>
                </c:pt>
                <c:pt idx="19">
                  <c:v>149.30000000000001</c:v>
                </c:pt>
                <c:pt idx="20">
                  <c:v>152.9</c:v>
                </c:pt>
                <c:pt idx="21">
                  <c:v>164.3</c:v>
                </c:pt>
                <c:pt idx="22">
                  <c:v>162.30000000000001</c:v>
                </c:pt>
                <c:pt idx="23">
                  <c:v>160.69999999999999</c:v>
                </c:pt>
                <c:pt idx="24">
                  <c:v>163.1</c:v>
                </c:pt>
                <c:pt idx="25">
                  <c:v>158.69999999999999</c:v>
                </c:pt>
                <c:pt idx="26">
                  <c:v>163.19999999999999</c:v>
                </c:pt>
                <c:pt idx="27">
                  <c:v>160.6</c:v>
                </c:pt>
                <c:pt idx="28">
                  <c:v>168.8</c:v>
                </c:pt>
                <c:pt idx="29">
                  <c:v>168.6</c:v>
                </c:pt>
                <c:pt idx="30">
                  <c:v>171.6</c:v>
                </c:pt>
                <c:pt idx="31">
                  <c:v>160.1</c:v>
                </c:pt>
                <c:pt idx="32">
                  <c:v>158.80000000000001</c:v>
                </c:pt>
                <c:pt idx="33">
                  <c:v>163</c:v>
                </c:pt>
                <c:pt idx="34">
                  <c:v>172</c:v>
                </c:pt>
                <c:pt idx="35">
                  <c:v>169.8</c:v>
                </c:pt>
                <c:pt idx="36">
                  <c:v>165.4</c:v>
                </c:pt>
                <c:pt idx="37">
                  <c:v>162.5</c:v>
                </c:pt>
                <c:pt idx="38">
                  <c:v>137.5</c:v>
                </c:pt>
                <c:pt idx="39">
                  <c:v>126</c:v>
                </c:pt>
                <c:pt idx="40">
                  <c:v>109.7</c:v>
                </c:pt>
                <c:pt idx="41">
                  <c:v>106.7</c:v>
                </c:pt>
                <c:pt idx="42">
                  <c:v>90.6</c:v>
                </c:pt>
                <c:pt idx="43">
                  <c:v>80.2</c:v>
                </c:pt>
                <c:pt idx="44">
                  <c:v>88.7</c:v>
                </c:pt>
                <c:pt idx="45">
                  <c:v>83.7</c:v>
                </c:pt>
                <c:pt idx="46">
                  <c:v>86</c:v>
                </c:pt>
                <c:pt idx="47">
                  <c:v>86</c:v>
                </c:pt>
                <c:pt idx="48">
                  <c:v>89</c:v>
                </c:pt>
                <c:pt idx="49">
                  <c:v>94.7</c:v>
                </c:pt>
                <c:pt idx="50">
                  <c:v>93.9</c:v>
                </c:pt>
                <c:pt idx="51">
                  <c:v>92.2</c:v>
                </c:pt>
                <c:pt idx="52">
                  <c:v>84.8</c:v>
                </c:pt>
                <c:pt idx="53">
                  <c:v>78.7</c:v>
                </c:pt>
                <c:pt idx="54">
                  <c:v>80.599999999999994</c:v>
                </c:pt>
                <c:pt idx="55">
                  <c:v>75.5</c:v>
                </c:pt>
                <c:pt idx="56">
                  <c:v>72.400000000000006</c:v>
                </c:pt>
                <c:pt idx="57">
                  <c:v>67.3</c:v>
                </c:pt>
                <c:pt idx="58">
                  <c:v>72.5</c:v>
                </c:pt>
                <c:pt idx="59">
                  <c:v>71.599999999999994</c:v>
                </c:pt>
                <c:pt idx="60">
                  <c:v>62.2</c:v>
                </c:pt>
                <c:pt idx="61">
                  <c:v>55.9</c:v>
                </c:pt>
                <c:pt idx="62">
                  <c:v>50.9</c:v>
                </c:pt>
                <c:pt idx="63">
                  <c:v>47.8</c:v>
                </c:pt>
                <c:pt idx="64">
                  <c:v>42.1</c:v>
                </c:pt>
                <c:pt idx="65">
                  <c:v>47</c:v>
                </c:pt>
                <c:pt idx="66">
                  <c:v>51.4</c:v>
                </c:pt>
                <c:pt idx="67">
                  <c:v>51.3</c:v>
                </c:pt>
                <c:pt idx="68">
                  <c:v>47.6</c:v>
                </c:pt>
                <c:pt idx="69">
                  <c:v>47.7</c:v>
                </c:pt>
                <c:pt idx="70">
                  <c:v>48.6</c:v>
                </c:pt>
                <c:pt idx="71">
                  <c:v>50.2</c:v>
                </c:pt>
                <c:pt idx="72">
                  <c:v>46.7</c:v>
                </c:pt>
                <c:pt idx="73">
                  <c:v>45.2</c:v>
                </c:pt>
                <c:pt idx="74">
                  <c:v>43.4</c:v>
                </c:pt>
                <c:pt idx="75">
                  <c:v>38.9</c:v>
                </c:pt>
                <c:pt idx="76">
                  <c:v>37.299999999999997</c:v>
                </c:pt>
                <c:pt idx="77">
                  <c:v>35.6</c:v>
                </c:pt>
                <c:pt idx="78">
                  <c:v>33</c:v>
                </c:pt>
                <c:pt idx="79">
                  <c:v>34.9</c:v>
                </c:pt>
              </c:numCache>
            </c:numRef>
          </c:val>
        </c:ser>
        <c:marker val="1"/>
        <c:axId val="85820928"/>
        <c:axId val="85822464"/>
      </c:lineChart>
      <c:catAx>
        <c:axId val="85820928"/>
        <c:scaling>
          <c:orientation val="minMax"/>
        </c:scaling>
        <c:axPos val="b"/>
        <c:numFmt formatCode="General" sourceLinked="1"/>
        <c:tickLblPos val="nextTo"/>
        <c:crossAx val="85822464"/>
        <c:crosses val="autoZero"/>
        <c:auto val="1"/>
        <c:lblAlgn val="ctr"/>
        <c:lblOffset val="100"/>
      </c:catAx>
      <c:valAx>
        <c:axId val="85822464"/>
        <c:scaling>
          <c:orientation val="minMax"/>
          <c:max val="800"/>
        </c:scaling>
        <c:axPos val="l"/>
        <c:majorGridlines/>
        <c:numFmt formatCode="0" sourceLinked="0"/>
        <c:tickLblPos val="nextTo"/>
        <c:crossAx val="85820928"/>
        <c:crosses val="autoZero"/>
        <c:crossBetween val="between"/>
      </c:valAx>
    </c:plotArea>
    <c:legend>
      <c:legendPos val="b"/>
      <c:layout/>
    </c:legend>
    <c:plotVisOnly val="1"/>
  </c:chart>
  <c:printSettings>
    <c:headerFooter/>
    <c:pageMargins b="0.750000000000003" l="0.70000000000000062" r="0.70000000000000062" t="0.75000000000000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hart>
    <c:plotArea>
      <c:layout/>
      <c:barChart>
        <c:barDir val="bar"/>
        <c:grouping val="clustered"/>
        <c:ser>
          <c:idx val="1"/>
          <c:order val="0"/>
          <c:tx>
            <c:strRef>
              <c:f>'1.18 Crash factors'!$C$7</c:f>
              <c:strCache>
                <c:ptCount val="1"/>
                <c:pt idx="0">
                  <c:v>% of injury crashes</c:v>
                </c:pt>
              </c:strCache>
            </c:strRef>
          </c:tx>
          <c:spPr>
            <a:solidFill>
              <a:srgbClr val="F79646">
                <a:lumMod val="60000"/>
                <a:lumOff val="40000"/>
              </a:srgbClr>
            </a:solidFill>
          </c:spPr>
          <c:cat>
            <c:strRef>
              <c:f>'1.18 Crash factors'!$A$8:$A$29</c:f>
              <c:strCache>
                <c:ptCount val="22"/>
                <c:pt idx="0">
                  <c:v>Wrong lane </c:v>
                </c:pt>
                <c:pt idx="1">
                  <c:v>Load factors </c:v>
                </c:pt>
                <c:pt idx="2">
                  <c:v>Following too close </c:v>
                </c:pt>
                <c:pt idx="3">
                  <c:v>Cyclist factors </c:v>
                </c:pt>
                <c:pt idx="4">
                  <c:v>Misjudged other vehicle </c:v>
                </c:pt>
                <c:pt idx="5">
                  <c:v>Weather </c:v>
                </c:pt>
                <c:pt idx="6">
                  <c:v>Overtaking </c:v>
                </c:pt>
                <c:pt idx="7">
                  <c:v>Illness/disability </c:v>
                </c:pt>
                <c:pt idx="8">
                  <c:v>Vehicle factors </c:v>
                </c:pt>
                <c:pt idx="9">
                  <c:v>Suddenly braked or turned </c:v>
                </c:pt>
                <c:pt idx="10">
                  <c:v>Pedestrian factors </c:v>
                </c:pt>
                <c:pt idx="11">
                  <c:v>Inexperienced </c:v>
                </c:pt>
                <c:pt idx="12">
                  <c:v>Too far left </c:v>
                </c:pt>
                <c:pt idx="13">
                  <c:v>Failed to give way or stop </c:v>
                </c:pt>
                <c:pt idx="14">
                  <c:v>Did not see other party </c:v>
                </c:pt>
                <c:pt idx="15">
                  <c:v>Road factors </c:v>
                </c:pt>
                <c:pt idx="16">
                  <c:v>Driver tired or fell asleep </c:v>
                </c:pt>
                <c:pt idx="17">
                  <c:v>Inattention or attention diverted </c:v>
                </c:pt>
                <c:pt idx="18">
                  <c:v>Failed to keep left </c:v>
                </c:pt>
                <c:pt idx="19">
                  <c:v>Alcohol or drugs </c:v>
                </c:pt>
                <c:pt idx="20">
                  <c:v>Too fast for conditions </c:v>
                </c:pt>
                <c:pt idx="21">
                  <c:v>Lost control </c:v>
                </c:pt>
              </c:strCache>
            </c:strRef>
          </c:cat>
          <c:val>
            <c:numRef>
              <c:f>'1.18 Crash factors'!$C$8:$C$29</c:f>
              <c:numCache>
                <c:formatCode>0</c:formatCode>
                <c:ptCount val="22"/>
                <c:pt idx="0">
                  <c:v>0.74105441459999999</c:v>
                </c:pt>
                <c:pt idx="1">
                  <c:v>0.38111369890000002</c:v>
                </c:pt>
                <c:pt idx="2">
                  <c:v>8.9244124497000001</c:v>
                </c:pt>
                <c:pt idx="3">
                  <c:v>2.8795257252000002</c:v>
                </c:pt>
                <c:pt idx="4">
                  <c:v>3.9805208554</c:v>
                </c:pt>
                <c:pt idx="5">
                  <c:v>3.7052720728000001</c:v>
                </c:pt>
                <c:pt idx="6">
                  <c:v>2.2231632437000002</c:v>
                </c:pt>
                <c:pt idx="7">
                  <c:v>3.2923988990000002</c:v>
                </c:pt>
                <c:pt idx="8">
                  <c:v>2.0537793775000002</c:v>
                </c:pt>
                <c:pt idx="9">
                  <c:v>5.6531865339999996</c:v>
                </c:pt>
                <c:pt idx="10">
                  <c:v>5.3144188015999996</c:v>
                </c:pt>
                <c:pt idx="11">
                  <c:v>9.0832098243000008</c:v>
                </c:pt>
                <c:pt idx="12">
                  <c:v>7.5905145034999997</c:v>
                </c:pt>
                <c:pt idx="13">
                  <c:v>22.517467710999998</c:v>
                </c:pt>
                <c:pt idx="14">
                  <c:v>21.172983273</c:v>
                </c:pt>
                <c:pt idx="15">
                  <c:v>10.501799704</c:v>
                </c:pt>
                <c:pt idx="16">
                  <c:v>6.0237137412999999</c:v>
                </c:pt>
                <c:pt idx="17">
                  <c:v>23.6713953</c:v>
                </c:pt>
                <c:pt idx="18">
                  <c:v>3.2923988990000002</c:v>
                </c:pt>
                <c:pt idx="19">
                  <c:v>12.428541181</c:v>
                </c:pt>
                <c:pt idx="20">
                  <c:v>17.954689815999998</c:v>
                </c:pt>
                <c:pt idx="21">
                  <c:v>27.694262122000001</c:v>
                </c:pt>
              </c:numCache>
            </c:numRef>
          </c:val>
        </c:ser>
        <c:ser>
          <c:idx val="0"/>
          <c:order val="1"/>
          <c:tx>
            <c:strRef>
              <c:f>'1.18 Crash factors'!$B$7</c:f>
              <c:strCache>
                <c:ptCount val="1"/>
                <c:pt idx="0">
                  <c:v>% of fatal crashes</c:v>
                </c:pt>
              </c:strCache>
            </c:strRef>
          </c:tx>
          <c:cat>
            <c:strRef>
              <c:f>'1.18 Crash factors'!$A$8:$A$29</c:f>
              <c:strCache>
                <c:ptCount val="22"/>
                <c:pt idx="0">
                  <c:v>Wrong lane </c:v>
                </c:pt>
                <c:pt idx="1">
                  <c:v>Load factors </c:v>
                </c:pt>
                <c:pt idx="2">
                  <c:v>Following too close </c:v>
                </c:pt>
                <c:pt idx="3">
                  <c:v>Cyclist factors </c:v>
                </c:pt>
                <c:pt idx="4">
                  <c:v>Misjudged other vehicle </c:v>
                </c:pt>
                <c:pt idx="5">
                  <c:v>Weather </c:v>
                </c:pt>
                <c:pt idx="6">
                  <c:v>Overtaking </c:v>
                </c:pt>
                <c:pt idx="7">
                  <c:v>Illness/disability </c:v>
                </c:pt>
                <c:pt idx="8">
                  <c:v>Vehicle factors </c:v>
                </c:pt>
                <c:pt idx="9">
                  <c:v>Suddenly braked or turned </c:v>
                </c:pt>
                <c:pt idx="10">
                  <c:v>Pedestrian factors </c:v>
                </c:pt>
                <c:pt idx="11">
                  <c:v>Inexperienced </c:v>
                </c:pt>
                <c:pt idx="12">
                  <c:v>Too far left </c:v>
                </c:pt>
                <c:pt idx="13">
                  <c:v>Failed to give way or stop </c:v>
                </c:pt>
                <c:pt idx="14">
                  <c:v>Did not see other party </c:v>
                </c:pt>
                <c:pt idx="15">
                  <c:v>Road factors </c:v>
                </c:pt>
                <c:pt idx="16">
                  <c:v>Driver tired or fell asleep </c:v>
                </c:pt>
                <c:pt idx="17">
                  <c:v>Inattention or attention diverted </c:v>
                </c:pt>
                <c:pt idx="18">
                  <c:v>Failed to keep left </c:v>
                </c:pt>
                <c:pt idx="19">
                  <c:v>Alcohol or drugs </c:v>
                </c:pt>
                <c:pt idx="20">
                  <c:v>Too fast for conditions </c:v>
                </c:pt>
                <c:pt idx="21">
                  <c:v>Lost control </c:v>
                </c:pt>
              </c:strCache>
            </c:strRef>
          </c:cat>
          <c:val>
            <c:numRef>
              <c:f>'1.18 Crash factors'!$B$8:$B$29</c:f>
              <c:numCache>
                <c:formatCode>0</c:formatCode>
                <c:ptCount val="22"/>
                <c:pt idx="0">
                  <c:v>0.68728522339999998</c:v>
                </c:pt>
                <c:pt idx="1">
                  <c:v>0.68728522339999998</c:v>
                </c:pt>
                <c:pt idx="2">
                  <c:v>1.3745704466999999</c:v>
                </c:pt>
                <c:pt idx="3">
                  <c:v>1.3745704466999999</c:v>
                </c:pt>
                <c:pt idx="4">
                  <c:v>2.7491408934999999</c:v>
                </c:pt>
                <c:pt idx="5">
                  <c:v>3.7800687284999999</c:v>
                </c:pt>
                <c:pt idx="6">
                  <c:v>4.1237113401999999</c:v>
                </c:pt>
                <c:pt idx="7">
                  <c:v>5.4982817868999998</c:v>
                </c:pt>
                <c:pt idx="8">
                  <c:v>5.4982817868999998</c:v>
                </c:pt>
                <c:pt idx="9">
                  <c:v>6.8728522336999998</c:v>
                </c:pt>
                <c:pt idx="10">
                  <c:v>7.2164948453999997</c:v>
                </c:pt>
                <c:pt idx="11">
                  <c:v>7.9037800686999997</c:v>
                </c:pt>
                <c:pt idx="12">
                  <c:v>9.6219931270999997</c:v>
                </c:pt>
                <c:pt idx="13">
                  <c:v>10.309278351</c:v>
                </c:pt>
                <c:pt idx="14">
                  <c:v>10.996563574</c:v>
                </c:pt>
                <c:pt idx="15">
                  <c:v>11.340206186</c:v>
                </c:pt>
                <c:pt idx="16">
                  <c:v>14.776632301999999</c:v>
                </c:pt>
                <c:pt idx="17">
                  <c:v>15.120274913999999</c:v>
                </c:pt>
                <c:pt idx="18">
                  <c:v>22.336769758999999</c:v>
                </c:pt>
                <c:pt idx="19">
                  <c:v>30.240549827999999</c:v>
                </c:pt>
                <c:pt idx="20">
                  <c:v>31.958762886999999</c:v>
                </c:pt>
                <c:pt idx="21">
                  <c:v>33.676975945000002</c:v>
                </c:pt>
              </c:numCache>
            </c:numRef>
          </c:val>
        </c:ser>
        <c:axId val="86245760"/>
        <c:axId val="86247296"/>
      </c:barChart>
      <c:catAx>
        <c:axId val="86245760"/>
        <c:scaling>
          <c:orientation val="minMax"/>
        </c:scaling>
        <c:axPos val="l"/>
        <c:tickLblPos val="nextTo"/>
        <c:crossAx val="86247296"/>
        <c:crosses val="autoZero"/>
        <c:auto val="1"/>
        <c:lblAlgn val="ctr"/>
        <c:lblOffset val="100"/>
      </c:catAx>
      <c:valAx>
        <c:axId val="86247296"/>
        <c:scaling>
          <c:orientation val="minMax"/>
        </c:scaling>
        <c:axPos val="b"/>
        <c:majorGridlines/>
        <c:numFmt formatCode="0" sourceLinked="1"/>
        <c:tickLblPos val="nextTo"/>
        <c:crossAx val="86245760"/>
        <c:crosses val="autoZero"/>
        <c:crossBetween val="between"/>
      </c:valAx>
    </c:plotArea>
    <c:legend>
      <c:legendPos val="r"/>
      <c:layout/>
    </c:legend>
    <c:plotVisOnly val="1"/>
  </c:chart>
  <c:printSettings>
    <c:headerFooter/>
    <c:pageMargins b="0.75000000000000389" l="0.70000000000000062" r="0.70000000000000062" t="0.750000000000003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'1.19 Overseas drivers'!$B$5</c:f>
              <c:strCache>
                <c:ptCount val="1"/>
                <c:pt idx="0">
                  <c:v>Overseas visitors (million) (left axis)</c:v>
                </c:pt>
              </c:strCache>
            </c:strRef>
          </c:tx>
          <c:marker>
            <c:symbol val="none"/>
          </c:marker>
          <c:cat>
            <c:numRef>
              <c:f>'1.19 Overseas drivers'!$A$6:$A$16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'1.19 Overseas drivers'!$B$6:$B$16</c:f>
              <c:numCache>
                <c:formatCode>#,##0.00</c:formatCode>
                <c:ptCount val="11"/>
                <c:pt idx="0">
                  <c:v>2.3829500000000001</c:v>
                </c:pt>
                <c:pt idx="1">
                  <c:v>2.4215610000000001</c:v>
                </c:pt>
                <c:pt idx="2">
                  <c:v>2.4656799999999999</c:v>
                </c:pt>
                <c:pt idx="3">
                  <c:v>2.4585029999999999</c:v>
                </c:pt>
                <c:pt idx="4">
                  <c:v>2.4583819999999998</c:v>
                </c:pt>
                <c:pt idx="5">
                  <c:v>2.5250439999999998</c:v>
                </c:pt>
                <c:pt idx="6">
                  <c:v>2.6014439999999999</c:v>
                </c:pt>
                <c:pt idx="7">
                  <c:v>2.5646179999999998</c:v>
                </c:pt>
                <c:pt idx="8">
                  <c:v>2.717695</c:v>
                </c:pt>
                <c:pt idx="9">
                  <c:v>2.8574000000000002</c:v>
                </c:pt>
                <c:pt idx="10">
                  <c:v>3.1319270000000001</c:v>
                </c:pt>
              </c:numCache>
            </c:numRef>
          </c:val>
        </c:ser>
        <c:marker val="1"/>
        <c:axId val="86338176"/>
        <c:axId val="86348160"/>
      </c:lineChart>
      <c:lineChart>
        <c:grouping val="standard"/>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marker>
            <c:symbol val="none"/>
          </c:marker>
          <c:cat>
            <c:numRef>
              <c:f>'1.19 Overseas drivers'!$A$6:$A$16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'1.19 Overseas drivers'!$C$6:$C$16</c:f>
              <c:numCache>
                <c:formatCode>0.000%</c:formatCode>
                <c:ptCount val="11"/>
                <c:pt idx="0">
                  <c:v>2.4339579093140854E-4</c:v>
                </c:pt>
                <c:pt idx="1">
                  <c:v>2.5603319511670363E-4</c:v>
                </c:pt>
                <c:pt idx="2">
                  <c:v>2.7538042243924595E-4</c:v>
                </c:pt>
                <c:pt idx="3">
                  <c:v>2.7496407366596666E-4</c:v>
                </c:pt>
                <c:pt idx="4">
                  <c:v>2.847401258225939E-4</c:v>
                </c:pt>
                <c:pt idx="5">
                  <c:v>2.39599785191862E-4</c:v>
                </c:pt>
                <c:pt idx="6">
                  <c:v>2.1411185480064149E-4</c:v>
                </c:pt>
                <c:pt idx="7">
                  <c:v>2.0938790884256447E-4</c:v>
                </c:pt>
                <c:pt idx="8">
                  <c:v>2.0679288882674473E-4</c:v>
                </c:pt>
                <c:pt idx="9">
                  <c:v>1.9843214110730034E-4</c:v>
                </c:pt>
                <c:pt idx="10">
                  <c:v>2.1999235614367769E-4</c:v>
                </c:pt>
              </c:numCache>
            </c:numRef>
          </c:val>
        </c:ser>
        <c:marker val="1"/>
        <c:axId val="86351232"/>
        <c:axId val="86349696"/>
      </c:lineChart>
      <c:catAx>
        <c:axId val="86338176"/>
        <c:scaling>
          <c:orientation val="minMax"/>
        </c:scaling>
        <c:axPos val="b"/>
        <c:numFmt formatCode="General" sourceLinked="1"/>
        <c:tickLblPos val="nextTo"/>
        <c:crossAx val="86348160"/>
        <c:crosses val="autoZero"/>
        <c:auto val="1"/>
        <c:lblAlgn val="ctr"/>
        <c:lblOffset val="100"/>
      </c:catAx>
      <c:valAx>
        <c:axId val="86348160"/>
        <c:scaling>
          <c:orientation val="minMax"/>
          <c:max val="4"/>
        </c:scaling>
        <c:axPos val="l"/>
        <c:majorGridlines/>
        <c:numFmt formatCode="#,##0" sourceLinked="0"/>
        <c:tickLblPos val="nextTo"/>
        <c:crossAx val="86338176"/>
        <c:crosses val="autoZero"/>
        <c:crossBetween val="between"/>
        <c:minorUnit val="1"/>
      </c:valAx>
      <c:valAx>
        <c:axId val="86349696"/>
        <c:scaling>
          <c:orientation val="minMax"/>
        </c:scaling>
        <c:axPos val="r"/>
        <c:numFmt formatCode="0.000%" sourceLinked="1"/>
        <c:tickLblPos val="nextTo"/>
        <c:crossAx val="86351232"/>
        <c:crosses val="max"/>
        <c:crossBetween val="between"/>
      </c:valAx>
      <c:catAx>
        <c:axId val="86351232"/>
        <c:scaling>
          <c:orientation val="minMax"/>
        </c:scaling>
        <c:delete val="1"/>
        <c:axPos val="b"/>
        <c:numFmt formatCode="General" sourceLinked="1"/>
        <c:tickLblPos val="none"/>
        <c:crossAx val="86349696"/>
        <c:crosses val="autoZero"/>
        <c:auto val="1"/>
        <c:lblAlgn val="ctr"/>
        <c:lblOffset val="100"/>
      </c:cat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'1.20 Motorcycle deaths injuries'!$C$5</c:f>
              <c:strCache>
                <c:ptCount val="1"/>
                <c:pt idx="0">
                  <c:v>15–19</c:v>
                </c:pt>
              </c:strCache>
            </c:strRef>
          </c:tx>
          <c:cat>
            <c:numRef>
              <c:f>'1.20 Motorcycle deaths injuries'!$B$6:$B$41</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'1.20 Motorcycle deaths injuries'!$C$6:$C$41</c:f>
              <c:numCache>
                <c:formatCode>0</c:formatCode>
                <c:ptCount val="36"/>
                <c:pt idx="0">
                  <c:v>1799</c:v>
                </c:pt>
                <c:pt idx="1">
                  <c:v>1761</c:v>
                </c:pt>
                <c:pt idx="2">
                  <c:v>1907</c:v>
                </c:pt>
                <c:pt idx="3">
                  <c:v>1668</c:v>
                </c:pt>
                <c:pt idx="4">
                  <c:v>1739</c:v>
                </c:pt>
                <c:pt idx="5">
                  <c:v>1827</c:v>
                </c:pt>
                <c:pt idx="6">
                  <c:v>1606</c:v>
                </c:pt>
                <c:pt idx="7">
                  <c:v>1495</c:v>
                </c:pt>
                <c:pt idx="8">
                  <c:v>1129</c:v>
                </c:pt>
                <c:pt idx="9" formatCode="General">
                  <c:v>960</c:v>
                </c:pt>
                <c:pt idx="10" formatCode="General">
                  <c:v>795</c:v>
                </c:pt>
                <c:pt idx="11" formatCode="General">
                  <c:v>714</c:v>
                </c:pt>
                <c:pt idx="12" formatCode="General">
                  <c:v>591</c:v>
                </c:pt>
                <c:pt idx="13" formatCode="General">
                  <c:v>499</c:v>
                </c:pt>
                <c:pt idx="14" formatCode="General">
                  <c:v>507</c:v>
                </c:pt>
                <c:pt idx="15" formatCode="General">
                  <c:v>416</c:v>
                </c:pt>
                <c:pt idx="16" formatCode="General">
                  <c:v>293</c:v>
                </c:pt>
                <c:pt idx="17" formatCode="General">
                  <c:v>264</c:v>
                </c:pt>
                <c:pt idx="18" formatCode="General">
                  <c:v>191</c:v>
                </c:pt>
                <c:pt idx="19" formatCode="General">
                  <c:v>148</c:v>
                </c:pt>
                <c:pt idx="20" formatCode="General">
                  <c:v>115</c:v>
                </c:pt>
                <c:pt idx="21" formatCode="General">
                  <c:v>126</c:v>
                </c:pt>
                <c:pt idx="22" formatCode="General">
                  <c:v>156</c:v>
                </c:pt>
                <c:pt idx="23" formatCode="General">
                  <c:v>141</c:v>
                </c:pt>
                <c:pt idx="24" formatCode="General">
                  <c:v>138</c:v>
                </c:pt>
                <c:pt idx="25" formatCode="General">
                  <c:v>175</c:v>
                </c:pt>
                <c:pt idx="26" formatCode="General">
                  <c:v>193</c:v>
                </c:pt>
                <c:pt idx="27" formatCode="General">
                  <c:v>258</c:v>
                </c:pt>
                <c:pt idx="28">
                  <c:v>214</c:v>
                </c:pt>
                <c:pt idx="29">
                  <c:v>215</c:v>
                </c:pt>
                <c:pt idx="30">
                  <c:v>156</c:v>
                </c:pt>
                <c:pt idx="31">
                  <c:v>126</c:v>
                </c:pt>
                <c:pt idx="32">
                  <c:v>118</c:v>
                </c:pt>
                <c:pt idx="33" formatCode="General">
                  <c:v>141</c:v>
                </c:pt>
                <c:pt idx="34" formatCode="General">
                  <c:v>147</c:v>
                </c:pt>
                <c:pt idx="35" formatCode="General">
                  <c:v>171</c:v>
                </c:pt>
              </c:numCache>
            </c:numRef>
          </c:val>
        </c:ser>
        <c:ser>
          <c:idx val="1"/>
          <c:order val="1"/>
          <c:tx>
            <c:strRef>
              <c:f>'1.20 Motorcycle deaths injuries'!$D$5</c:f>
              <c:strCache>
                <c:ptCount val="1"/>
                <c:pt idx="0">
                  <c:v>20–24</c:v>
                </c:pt>
              </c:strCache>
            </c:strRef>
          </c:tx>
          <c:cat>
            <c:numRef>
              <c:f>'1.20 Motorcycle deaths injuries'!$B$6:$B$41</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'1.20 Motorcycle deaths injuries'!$D$6:$D$41</c:f>
              <c:numCache>
                <c:formatCode>0</c:formatCode>
                <c:ptCount val="36"/>
                <c:pt idx="0">
                  <c:v>833</c:v>
                </c:pt>
                <c:pt idx="1">
                  <c:v>933</c:v>
                </c:pt>
                <c:pt idx="2">
                  <c:v>1006</c:v>
                </c:pt>
                <c:pt idx="3">
                  <c:v>1052</c:v>
                </c:pt>
                <c:pt idx="4">
                  <c:v>1135</c:v>
                </c:pt>
                <c:pt idx="5">
                  <c:v>1154</c:v>
                </c:pt>
                <c:pt idx="6">
                  <c:v>1042</c:v>
                </c:pt>
                <c:pt idx="7">
                  <c:v>961</c:v>
                </c:pt>
                <c:pt idx="8">
                  <c:v>865</c:v>
                </c:pt>
                <c:pt idx="9" formatCode="General">
                  <c:v>677</c:v>
                </c:pt>
                <c:pt idx="10" formatCode="General">
                  <c:v>665</c:v>
                </c:pt>
                <c:pt idx="11" formatCode="General">
                  <c:v>593</c:v>
                </c:pt>
                <c:pt idx="12" formatCode="General">
                  <c:v>546</c:v>
                </c:pt>
                <c:pt idx="13" formatCode="General">
                  <c:v>457</c:v>
                </c:pt>
                <c:pt idx="14" formatCode="General">
                  <c:v>535</c:v>
                </c:pt>
                <c:pt idx="15" formatCode="General">
                  <c:v>472</c:v>
                </c:pt>
                <c:pt idx="16" formatCode="General">
                  <c:v>315</c:v>
                </c:pt>
                <c:pt idx="17" formatCode="General">
                  <c:v>257</c:v>
                </c:pt>
                <c:pt idx="18" formatCode="General">
                  <c:v>192</c:v>
                </c:pt>
                <c:pt idx="19" formatCode="General">
                  <c:v>142</c:v>
                </c:pt>
                <c:pt idx="20" formatCode="General">
                  <c:v>121</c:v>
                </c:pt>
                <c:pt idx="21" formatCode="General">
                  <c:v>109</c:v>
                </c:pt>
                <c:pt idx="22" formatCode="General">
                  <c:v>95</c:v>
                </c:pt>
                <c:pt idx="23" formatCode="General">
                  <c:v>108</c:v>
                </c:pt>
                <c:pt idx="24" formatCode="General">
                  <c:v>113</c:v>
                </c:pt>
                <c:pt idx="25" formatCode="General">
                  <c:v>138</c:v>
                </c:pt>
                <c:pt idx="26" formatCode="General">
                  <c:v>154</c:v>
                </c:pt>
                <c:pt idx="27" formatCode="General">
                  <c:v>184</c:v>
                </c:pt>
                <c:pt idx="28" formatCode="General">
                  <c:v>229</c:v>
                </c:pt>
                <c:pt idx="29" formatCode="General">
                  <c:v>202</c:v>
                </c:pt>
                <c:pt idx="30" formatCode="General">
                  <c:v>204</c:v>
                </c:pt>
                <c:pt idx="31" formatCode="General">
                  <c:v>180</c:v>
                </c:pt>
                <c:pt idx="32" formatCode="General">
                  <c:v>181</c:v>
                </c:pt>
                <c:pt idx="33" formatCode="General">
                  <c:v>182</c:v>
                </c:pt>
                <c:pt idx="34" formatCode="General">
                  <c:v>198</c:v>
                </c:pt>
                <c:pt idx="35" formatCode="General">
                  <c:v>186</c:v>
                </c:pt>
              </c:numCache>
            </c:numRef>
          </c:val>
        </c:ser>
        <c:ser>
          <c:idx val="2"/>
          <c:order val="2"/>
          <c:tx>
            <c:strRef>
              <c:f>'1.20 Motorcycle deaths injuries'!$E$5</c:f>
              <c:strCache>
                <c:ptCount val="1"/>
                <c:pt idx="0">
                  <c:v>25–29</c:v>
                </c:pt>
              </c:strCache>
            </c:strRef>
          </c:tx>
          <c:cat>
            <c:numRef>
              <c:f>'1.20 Motorcycle deaths injuries'!$B$6:$B$41</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'1.20 Motorcycle deaths injuries'!$E$6:$E$41</c:f>
              <c:numCache>
                <c:formatCode>0</c:formatCode>
                <c:ptCount val="36"/>
                <c:pt idx="0">
                  <c:v>253</c:v>
                </c:pt>
                <c:pt idx="1">
                  <c:v>271</c:v>
                </c:pt>
                <c:pt idx="2">
                  <c:v>275</c:v>
                </c:pt>
                <c:pt idx="3">
                  <c:v>338</c:v>
                </c:pt>
                <c:pt idx="4">
                  <c:v>412</c:v>
                </c:pt>
                <c:pt idx="5">
                  <c:v>472</c:v>
                </c:pt>
                <c:pt idx="6">
                  <c:v>398</c:v>
                </c:pt>
                <c:pt idx="7">
                  <c:v>472</c:v>
                </c:pt>
                <c:pt idx="8">
                  <c:v>428</c:v>
                </c:pt>
                <c:pt idx="9">
                  <c:v>377</c:v>
                </c:pt>
                <c:pt idx="10">
                  <c:v>332</c:v>
                </c:pt>
                <c:pt idx="11" formatCode="General">
                  <c:v>300</c:v>
                </c:pt>
                <c:pt idx="12" formatCode="General">
                  <c:v>253</c:v>
                </c:pt>
                <c:pt idx="13" formatCode="General">
                  <c:v>238</c:v>
                </c:pt>
                <c:pt idx="14" formatCode="General">
                  <c:v>245</c:v>
                </c:pt>
                <c:pt idx="15" formatCode="General">
                  <c:v>240</c:v>
                </c:pt>
                <c:pt idx="16" formatCode="General">
                  <c:v>219</c:v>
                </c:pt>
                <c:pt idx="17" formatCode="General">
                  <c:v>197</c:v>
                </c:pt>
                <c:pt idx="18" formatCode="General">
                  <c:v>174</c:v>
                </c:pt>
                <c:pt idx="19" formatCode="General">
                  <c:v>121</c:v>
                </c:pt>
                <c:pt idx="20" formatCode="General">
                  <c:v>118</c:v>
                </c:pt>
                <c:pt idx="21" formatCode="General">
                  <c:v>85</c:v>
                </c:pt>
                <c:pt idx="22" formatCode="General">
                  <c:v>90</c:v>
                </c:pt>
                <c:pt idx="23" formatCode="General">
                  <c:v>79</c:v>
                </c:pt>
                <c:pt idx="24" formatCode="General">
                  <c:v>78</c:v>
                </c:pt>
                <c:pt idx="25" formatCode="General">
                  <c:v>87</c:v>
                </c:pt>
                <c:pt idx="26" formatCode="General">
                  <c:v>95</c:v>
                </c:pt>
                <c:pt idx="27" formatCode="General">
                  <c:v>124</c:v>
                </c:pt>
                <c:pt idx="28" formatCode="General">
                  <c:v>136</c:v>
                </c:pt>
                <c:pt idx="29" formatCode="General">
                  <c:v>131</c:v>
                </c:pt>
                <c:pt idx="30" formatCode="General">
                  <c:v>113</c:v>
                </c:pt>
                <c:pt idx="31" formatCode="General">
                  <c:v>117</c:v>
                </c:pt>
                <c:pt idx="32" formatCode="General">
                  <c:v>119</c:v>
                </c:pt>
                <c:pt idx="33" formatCode="General">
                  <c:v>117</c:v>
                </c:pt>
                <c:pt idx="34" formatCode="General">
                  <c:v>128</c:v>
                </c:pt>
                <c:pt idx="35" formatCode="General">
                  <c:v>149</c:v>
                </c:pt>
              </c:numCache>
            </c:numRef>
          </c:val>
        </c:ser>
        <c:ser>
          <c:idx val="3"/>
          <c:order val="3"/>
          <c:tx>
            <c:strRef>
              <c:f>'1.20 Motorcycle deaths injuries'!$F$5</c:f>
              <c:strCache>
                <c:ptCount val="1"/>
                <c:pt idx="0">
                  <c:v>30–39</c:v>
                </c:pt>
              </c:strCache>
            </c:strRef>
          </c:tx>
          <c:cat>
            <c:numRef>
              <c:f>'1.20 Motorcycle deaths injuries'!$B$6:$B$41</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'1.20 Motorcycle deaths injuries'!$F$6:$F$41</c:f>
              <c:numCache>
                <c:formatCode>0</c:formatCode>
                <c:ptCount val="36"/>
                <c:pt idx="0">
                  <c:v>158</c:v>
                </c:pt>
                <c:pt idx="1">
                  <c:v>194</c:v>
                </c:pt>
                <c:pt idx="2">
                  <c:v>187</c:v>
                </c:pt>
                <c:pt idx="3">
                  <c:v>193</c:v>
                </c:pt>
                <c:pt idx="4">
                  <c:v>258</c:v>
                </c:pt>
                <c:pt idx="5">
                  <c:v>285</c:v>
                </c:pt>
                <c:pt idx="6">
                  <c:v>305</c:v>
                </c:pt>
                <c:pt idx="7">
                  <c:v>303</c:v>
                </c:pt>
                <c:pt idx="8">
                  <c:v>285</c:v>
                </c:pt>
                <c:pt idx="9">
                  <c:v>307</c:v>
                </c:pt>
                <c:pt idx="10">
                  <c:v>274</c:v>
                </c:pt>
                <c:pt idx="11" formatCode="General">
                  <c:v>313</c:v>
                </c:pt>
                <c:pt idx="12" formatCode="General">
                  <c:v>277</c:v>
                </c:pt>
                <c:pt idx="13" formatCode="General">
                  <c:v>240</c:v>
                </c:pt>
                <c:pt idx="14" formatCode="General">
                  <c:v>268</c:v>
                </c:pt>
                <c:pt idx="15" formatCode="General">
                  <c:v>264</c:v>
                </c:pt>
                <c:pt idx="16" formatCode="General">
                  <c:v>216</c:v>
                </c:pt>
                <c:pt idx="17" formatCode="General">
                  <c:v>246</c:v>
                </c:pt>
                <c:pt idx="18" formatCode="General">
                  <c:v>225</c:v>
                </c:pt>
                <c:pt idx="19" formatCode="General">
                  <c:v>201</c:v>
                </c:pt>
                <c:pt idx="20" formatCode="General">
                  <c:v>163</c:v>
                </c:pt>
                <c:pt idx="21" formatCode="General">
                  <c:v>164</c:v>
                </c:pt>
                <c:pt idx="22" formatCode="General">
                  <c:v>184</c:v>
                </c:pt>
                <c:pt idx="23" formatCode="General">
                  <c:v>192</c:v>
                </c:pt>
                <c:pt idx="24" formatCode="General">
                  <c:v>148</c:v>
                </c:pt>
                <c:pt idx="25" formatCode="General">
                  <c:v>196</c:v>
                </c:pt>
                <c:pt idx="26" formatCode="General">
                  <c:v>230</c:v>
                </c:pt>
                <c:pt idx="27" formatCode="General">
                  <c:v>256</c:v>
                </c:pt>
                <c:pt idx="28" formatCode="General">
                  <c:v>281</c:v>
                </c:pt>
                <c:pt idx="29" formatCode="General">
                  <c:v>254</c:v>
                </c:pt>
                <c:pt idx="30" formatCode="General">
                  <c:v>229</c:v>
                </c:pt>
                <c:pt idx="31" formatCode="General">
                  <c:v>214</c:v>
                </c:pt>
                <c:pt idx="32" formatCode="General">
                  <c:v>191</c:v>
                </c:pt>
                <c:pt idx="33" formatCode="General">
                  <c:v>190</c:v>
                </c:pt>
                <c:pt idx="34" formatCode="General">
                  <c:v>177</c:v>
                </c:pt>
                <c:pt idx="35" formatCode="General">
                  <c:v>182</c:v>
                </c:pt>
              </c:numCache>
            </c:numRef>
          </c:val>
        </c:ser>
        <c:ser>
          <c:idx val="4"/>
          <c:order val="4"/>
          <c:tx>
            <c:strRef>
              <c:f>'1.20 Motorcycle deaths injuries'!$G$5</c:f>
              <c:strCache>
                <c:ptCount val="1"/>
                <c:pt idx="0">
                  <c:v>40+</c:v>
                </c:pt>
              </c:strCache>
            </c:strRef>
          </c:tx>
          <c:cat>
            <c:numRef>
              <c:f>'1.20 Motorcycle deaths injuries'!$B$6:$B$41</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'1.20 Motorcycle deaths injuries'!$G$6:$G$41</c:f>
              <c:numCache>
                <c:formatCode>0</c:formatCode>
                <c:ptCount val="36"/>
                <c:pt idx="0">
                  <c:v>147</c:v>
                </c:pt>
                <c:pt idx="1">
                  <c:v>166</c:v>
                </c:pt>
                <c:pt idx="2">
                  <c:v>154</c:v>
                </c:pt>
                <c:pt idx="3">
                  <c:v>155</c:v>
                </c:pt>
                <c:pt idx="4">
                  <c:v>166</c:v>
                </c:pt>
                <c:pt idx="5">
                  <c:v>188</c:v>
                </c:pt>
                <c:pt idx="6">
                  <c:v>214</c:v>
                </c:pt>
                <c:pt idx="7">
                  <c:v>193</c:v>
                </c:pt>
                <c:pt idx="8">
                  <c:v>176</c:v>
                </c:pt>
                <c:pt idx="9" formatCode="General">
                  <c:v>168</c:v>
                </c:pt>
                <c:pt idx="10" formatCode="General">
                  <c:v>171</c:v>
                </c:pt>
                <c:pt idx="11" formatCode="General">
                  <c:v>159</c:v>
                </c:pt>
                <c:pt idx="12" formatCode="General">
                  <c:v>181</c:v>
                </c:pt>
                <c:pt idx="13" formatCode="General">
                  <c:v>168</c:v>
                </c:pt>
                <c:pt idx="14" formatCode="General">
                  <c:v>188</c:v>
                </c:pt>
                <c:pt idx="15" formatCode="General">
                  <c:v>181</c:v>
                </c:pt>
                <c:pt idx="16" formatCode="General">
                  <c:v>185</c:v>
                </c:pt>
                <c:pt idx="17" formatCode="General">
                  <c:v>187</c:v>
                </c:pt>
                <c:pt idx="18" formatCode="General">
                  <c:v>197</c:v>
                </c:pt>
                <c:pt idx="19" formatCode="General">
                  <c:v>184</c:v>
                </c:pt>
                <c:pt idx="20" formatCode="General">
                  <c:v>183</c:v>
                </c:pt>
                <c:pt idx="21" formatCode="General">
                  <c:v>199</c:v>
                </c:pt>
                <c:pt idx="22" formatCode="General">
                  <c:v>224</c:v>
                </c:pt>
                <c:pt idx="23" formatCode="General">
                  <c:v>244</c:v>
                </c:pt>
                <c:pt idx="24" formatCode="General">
                  <c:v>263</c:v>
                </c:pt>
                <c:pt idx="25" formatCode="General">
                  <c:v>328</c:v>
                </c:pt>
                <c:pt idx="26" formatCode="General">
                  <c:v>366</c:v>
                </c:pt>
                <c:pt idx="27" formatCode="General">
                  <c:v>527</c:v>
                </c:pt>
                <c:pt idx="28" formatCode="General">
                  <c:v>554</c:v>
                </c:pt>
                <c:pt idx="29" formatCode="General">
                  <c:v>581</c:v>
                </c:pt>
                <c:pt idx="30" formatCode="General">
                  <c:v>617</c:v>
                </c:pt>
                <c:pt idx="31" formatCode="General">
                  <c:v>555</c:v>
                </c:pt>
                <c:pt idx="32" formatCode="General">
                  <c:v>554</c:v>
                </c:pt>
                <c:pt idx="33" formatCode="General">
                  <c:v>558</c:v>
                </c:pt>
                <c:pt idx="34" formatCode="General">
                  <c:v>534</c:v>
                </c:pt>
                <c:pt idx="35" formatCode="General">
                  <c:v>562</c:v>
                </c:pt>
              </c:numCache>
            </c:numRef>
          </c:val>
        </c:ser>
        <c:axId val="86395136"/>
        <c:axId val="86405120"/>
      </c:areaChart>
      <c:catAx>
        <c:axId val="86395136"/>
        <c:scaling>
          <c:orientation val="minMax"/>
        </c:scaling>
        <c:axPos val="b"/>
        <c:numFmt formatCode="General" sourceLinked="1"/>
        <c:tickLblPos val="nextTo"/>
        <c:crossAx val="86405120"/>
        <c:crosses val="autoZero"/>
        <c:auto val="1"/>
        <c:lblAlgn val="ctr"/>
        <c:lblOffset val="100"/>
      </c:catAx>
      <c:valAx>
        <c:axId val="86405120"/>
        <c:scaling>
          <c:orientation val="minMax"/>
          <c:max val="4000"/>
        </c:scaling>
        <c:axPos val="l"/>
        <c:majorGridlines/>
        <c:numFmt formatCode="#,##0" sourceLinked="0"/>
        <c:tickLblPos val="nextTo"/>
        <c:crossAx val="86395136"/>
        <c:crosses val="autoZero"/>
        <c:crossBetween val="midCat"/>
      </c:val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NZ"/>
  <c:chart>
    <c:plotArea>
      <c:layout/>
      <c:barChart>
        <c:barDir val="bar"/>
        <c:grouping val="clustered"/>
        <c:ser>
          <c:idx val="0"/>
          <c:order val="0"/>
          <c:cat>
            <c:strRef>
              <c:f>'2.1 Rail network'!$A$5:$A$19</c:f>
              <c:strCache>
                <c:ptCount val="15"/>
                <c:pt idx="0">
                  <c:v>Northland</c:v>
                </c:pt>
                <c:pt idx="1">
                  <c:v>Auckland</c:v>
                </c:pt>
                <c:pt idx="2">
                  <c:v>Waikato</c:v>
                </c:pt>
                <c:pt idx="3">
                  <c:v>Bay of Plenty</c:v>
                </c:pt>
                <c:pt idx="4">
                  <c:v>Gisborne</c:v>
                </c:pt>
                <c:pt idx="5">
                  <c:v>Taranaki</c:v>
                </c:pt>
                <c:pt idx="6">
                  <c:v>Manawatu-Wanganui</c:v>
                </c:pt>
                <c:pt idx="7">
                  <c:v>Hawke's Bay</c:v>
                </c:pt>
                <c:pt idx="8">
                  <c:v>Wellington</c:v>
                </c:pt>
                <c:pt idx="9">
                  <c:v>Tasman/Nelson</c:v>
                </c:pt>
                <c:pt idx="10">
                  <c:v>Marlborough</c:v>
                </c:pt>
                <c:pt idx="11">
                  <c:v>West Coast</c:v>
                </c:pt>
                <c:pt idx="12">
                  <c:v>Canterbury</c:v>
                </c:pt>
                <c:pt idx="13">
                  <c:v>Otago</c:v>
                </c:pt>
                <c:pt idx="14">
                  <c:v>Southland</c:v>
                </c:pt>
              </c:strCache>
            </c:strRef>
          </c:cat>
          <c:val>
            <c:numRef>
              <c:f>'2.1 Rail network'!$B$5:$B$19</c:f>
              <c:numCache>
                <c:formatCode>General</c:formatCode>
                <c:ptCount val="15"/>
                <c:pt idx="0">
                  <c:v>289.60000000000002</c:v>
                </c:pt>
                <c:pt idx="1">
                  <c:v>129.1</c:v>
                </c:pt>
                <c:pt idx="2">
                  <c:v>376.1</c:v>
                </c:pt>
                <c:pt idx="3">
                  <c:v>233.7</c:v>
                </c:pt>
                <c:pt idx="4">
                  <c:v>44.3</c:v>
                </c:pt>
                <c:pt idx="5">
                  <c:v>207</c:v>
                </c:pt>
                <c:pt idx="6">
                  <c:v>668.2</c:v>
                </c:pt>
                <c:pt idx="7">
                  <c:v>272.2</c:v>
                </c:pt>
                <c:pt idx="8">
                  <c:v>212.6</c:v>
                </c:pt>
                <c:pt idx="9">
                  <c:v>0</c:v>
                </c:pt>
                <c:pt idx="10">
                  <c:v>96.9</c:v>
                </c:pt>
                <c:pt idx="11">
                  <c:v>311</c:v>
                </c:pt>
                <c:pt idx="12">
                  <c:v>611.4</c:v>
                </c:pt>
                <c:pt idx="13">
                  <c:v>295.89999999999998</c:v>
                </c:pt>
                <c:pt idx="14">
                  <c:v>190.3</c:v>
                </c:pt>
              </c:numCache>
            </c:numRef>
          </c:val>
        </c:ser>
        <c:axId val="86416768"/>
        <c:axId val="87590016"/>
      </c:barChart>
      <c:catAx>
        <c:axId val="86416768"/>
        <c:scaling>
          <c:orientation val="maxMin"/>
        </c:scaling>
        <c:axPos val="l"/>
        <c:tickLblPos val="nextTo"/>
        <c:crossAx val="87590016"/>
        <c:crosses val="autoZero"/>
        <c:auto val="1"/>
        <c:lblAlgn val="ctr"/>
        <c:lblOffset val="100"/>
      </c:catAx>
      <c:valAx>
        <c:axId val="87590016"/>
        <c:scaling>
          <c:orientation val="minMax"/>
          <c:max val="700"/>
        </c:scaling>
        <c:axPos val="t"/>
        <c:majorGridlines/>
        <c:numFmt formatCode="#,##0" sourceLinked="0"/>
        <c:tickLblPos val="nextTo"/>
        <c:crossAx val="86416768"/>
        <c:crosses val="autoZero"/>
        <c:crossBetween val="between"/>
      </c:valAx>
    </c:plotArea>
    <c:plotVisOnly val="1"/>
  </c:chart>
  <c:printSettings>
    <c:headerFooter/>
    <c:pageMargins b="0.75000000000000222" l="0.70000000000000062" r="0.70000000000000062" t="0.7500000000000022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'2.3 Rail deaths'!$C$34</c:f>
              <c:strCache>
                <c:ptCount val="1"/>
                <c:pt idx="0">
                  <c:v>Deaths</c:v>
                </c:pt>
              </c:strCache>
            </c:strRef>
          </c:tx>
          <c:marker>
            <c:symbol val="none"/>
          </c:marker>
          <c:cat>
            <c:numRef>
              <c:f>'2.3 Rail deaths'!$D$33:$S$33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'2.3 Rail deaths'!$D$34:$S$34</c:f>
              <c:numCache>
                <c:formatCode>General</c:formatCode>
                <c:ptCount val="16"/>
                <c:pt idx="0">
                  <c:v>29</c:v>
                </c:pt>
                <c:pt idx="1">
                  <c:v>16</c:v>
                </c:pt>
                <c:pt idx="2">
                  <c:v>22</c:v>
                </c:pt>
                <c:pt idx="3">
                  <c:v>21</c:v>
                </c:pt>
                <c:pt idx="4">
                  <c:v>16</c:v>
                </c:pt>
                <c:pt idx="5">
                  <c:v>17</c:v>
                </c:pt>
                <c:pt idx="6">
                  <c:v>18</c:v>
                </c:pt>
                <c:pt idx="7">
                  <c:v>11</c:v>
                </c:pt>
                <c:pt idx="8">
                  <c:v>13</c:v>
                </c:pt>
                <c:pt idx="9">
                  <c:v>12</c:v>
                </c:pt>
                <c:pt idx="10">
                  <c:v>10</c:v>
                </c:pt>
                <c:pt idx="11">
                  <c:v>13</c:v>
                </c:pt>
                <c:pt idx="12">
                  <c:v>23</c:v>
                </c:pt>
                <c:pt idx="13">
                  <c:v>11</c:v>
                </c:pt>
                <c:pt idx="14">
                  <c:v>9</c:v>
                </c:pt>
                <c:pt idx="15">
                  <c:v>16</c:v>
                </c:pt>
              </c:numCache>
            </c:numRef>
          </c:val>
        </c:ser>
        <c:marker val="1"/>
        <c:axId val="87613824"/>
        <c:axId val="87615360"/>
      </c:lineChart>
      <c:catAx>
        <c:axId val="87613824"/>
        <c:scaling>
          <c:orientation val="minMax"/>
        </c:scaling>
        <c:axPos val="b"/>
        <c:numFmt formatCode="General" sourceLinked="1"/>
        <c:tickLblPos val="nextTo"/>
        <c:crossAx val="87615360"/>
        <c:crosses val="autoZero"/>
        <c:auto val="1"/>
        <c:lblAlgn val="ctr"/>
        <c:lblOffset val="100"/>
      </c:catAx>
      <c:valAx>
        <c:axId val="87615360"/>
        <c:scaling>
          <c:orientation val="minMax"/>
          <c:max val="30"/>
        </c:scaling>
        <c:axPos val="l"/>
        <c:majorGridlines/>
        <c:numFmt formatCode="General" sourceLinked="1"/>
        <c:tickLblPos val="nextTo"/>
        <c:crossAx val="87613824"/>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'3.1 Road rail freight'!$A$6</c:f>
              <c:strCache>
                <c:ptCount val="1"/>
                <c:pt idx="0">
                  <c:v>Rail billion tonne km</c:v>
                </c:pt>
              </c:strCache>
            </c:strRef>
          </c:tx>
          <c:cat>
            <c:strRef>
              <c:f>'3.1 Road rail freight'!$B$5:$K$5</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'3.1 Road rail freight'!$B$6:$K$6</c:f>
              <c:numCache>
                <c:formatCode>_-* #,##0.00_-;\-* #,##0.00_-;_-* "-"??_-;_-@_-</c:formatCode>
                <c:ptCount val="10"/>
                <c:pt idx="0">
                  <c:v>4.3120000000000003</c:v>
                </c:pt>
                <c:pt idx="1">
                  <c:v>4.3289999999999997</c:v>
                </c:pt>
                <c:pt idx="2">
                  <c:v>4.556</c:v>
                </c:pt>
                <c:pt idx="3">
                  <c:v>3.9620000000000002</c:v>
                </c:pt>
                <c:pt idx="4">
                  <c:v>3.919</c:v>
                </c:pt>
                <c:pt idx="5">
                  <c:v>4.1779999999999999</c:v>
                </c:pt>
                <c:pt idx="6">
                  <c:v>4.5810000000000004</c:v>
                </c:pt>
                <c:pt idx="7">
                  <c:v>4.5469999999999997</c:v>
                </c:pt>
                <c:pt idx="8">
                  <c:v>4.492</c:v>
                </c:pt>
                <c:pt idx="9">
                  <c:v>4.45</c:v>
                </c:pt>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cat>
            <c:strRef>
              <c:f>'3.1 Road rail freight'!$B$5:$K$5</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'3.1 Road rail freight'!$B$7:$K$7</c:f>
              <c:numCache>
                <c:formatCode>_-* #,##0.00_-;\-* #,##0.00_-;_-* "-"??_-;_-@_-</c:formatCode>
                <c:ptCount val="10"/>
                <c:pt idx="0">
                  <c:v>18.922999999999998</c:v>
                </c:pt>
                <c:pt idx="1">
                  <c:v>18.867000000000001</c:v>
                </c:pt>
                <c:pt idx="2">
                  <c:v>19.452000000000002</c:v>
                </c:pt>
                <c:pt idx="3">
                  <c:v>20.898</c:v>
                </c:pt>
                <c:pt idx="4">
                  <c:v>17.613</c:v>
                </c:pt>
                <c:pt idx="5">
                  <c:v>20.05</c:v>
                </c:pt>
                <c:pt idx="6">
                  <c:v>20.533999999999999</c:v>
                </c:pt>
                <c:pt idx="7">
                  <c:v>20.943999999999999</c:v>
                </c:pt>
                <c:pt idx="8">
                  <c:v>21.286000000000001</c:v>
                </c:pt>
                <c:pt idx="9">
                  <c:v>23.300999999999998</c:v>
                </c:pt>
              </c:numCache>
            </c:numRef>
          </c:val>
        </c:ser>
        <c:axId val="94246784"/>
        <c:axId val="94248320"/>
      </c:areaChart>
      <c:catAx>
        <c:axId val="94246784"/>
        <c:scaling>
          <c:orientation val="minMax"/>
        </c:scaling>
        <c:axPos val="b"/>
        <c:tickLblPos val="nextTo"/>
        <c:crossAx val="94248320"/>
        <c:crosses val="autoZero"/>
        <c:auto val="1"/>
        <c:lblAlgn val="ctr"/>
        <c:lblOffset val="100"/>
      </c:catAx>
      <c:valAx>
        <c:axId val="94248320"/>
        <c:scaling>
          <c:orientation val="minMax"/>
        </c:scaling>
        <c:axPos val="l"/>
        <c:majorGridlines/>
        <c:numFmt formatCode="_-* #,##0_-;\-* #,##0_-;_-* &quot;-&quot;_-;_-@_-" sourceLinked="0"/>
        <c:tickLblPos val="nextTo"/>
        <c:crossAx val="94246784"/>
        <c:crosses val="autoZero"/>
        <c:crossBetween val="midCat"/>
      </c:valAx>
    </c:plotArea>
    <c:legend>
      <c:legendPos val="b"/>
      <c:layout/>
    </c:legend>
    <c:plotVisOnly val="1"/>
  </c:chart>
  <c:printSettings>
    <c:headerFooter/>
    <c:pageMargins b="0.75000000000000511" l="0.70000000000000062" r="0.70000000000000062" t="0.750000000000005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'3.2 Truck crashes'!$B$4</c:f>
              <c:strCache>
                <c:ptCount val="1"/>
              </c:strCache>
            </c:strRef>
          </c:tx>
          <c:marker>
            <c:symbol val="none"/>
          </c:marker>
          <c:cat>
            <c:numRef>
              <c:f>'3.2 Truck crashes'!$A$5:$A$19</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'3.2 Truck crashes'!$B$5:$B$19</c:f>
              <c:numCache>
                <c:formatCode>0.0</c:formatCode>
                <c:ptCount val="15"/>
                <c:pt idx="0">
                  <c:v>3.4963612075029848</c:v>
                </c:pt>
                <c:pt idx="1">
                  <c:v>3.0497764016408344</c:v>
                </c:pt>
                <c:pt idx="2">
                  <c:v>2.6432712075887954</c:v>
                </c:pt>
                <c:pt idx="3">
                  <c:v>3.2098271415528905</c:v>
                </c:pt>
                <c:pt idx="4">
                  <c:v>2.8070086029079975</c:v>
                </c:pt>
                <c:pt idx="5">
                  <c:v>2.9214313724728092</c:v>
                </c:pt>
                <c:pt idx="6">
                  <c:v>2.5432661351230972</c:v>
                </c:pt>
                <c:pt idx="7">
                  <c:v>1.9845578865330158</c:v>
                </c:pt>
                <c:pt idx="8">
                  <c:v>2.0430468314081334</c:v>
                </c:pt>
                <c:pt idx="9">
                  <c:v>2.0011260051949815</c:v>
                </c:pt>
                <c:pt idx="10">
                  <c:v>1.7967227170115079</c:v>
                </c:pt>
                <c:pt idx="11">
                  <c:v>1.7999364239055899</c:v>
                </c:pt>
                <c:pt idx="12">
                  <c:v>1.7596094909122668</c:v>
                </c:pt>
                <c:pt idx="13">
                  <c:v>2.0628970371612683</c:v>
                </c:pt>
                <c:pt idx="14">
                  <c:v>1.8143204593259952</c:v>
                </c:pt>
              </c:numCache>
            </c:numRef>
          </c:val>
        </c:ser>
        <c:marker val="1"/>
        <c:axId val="94288896"/>
        <c:axId val="94323456"/>
      </c:lineChart>
      <c:catAx>
        <c:axId val="94288896"/>
        <c:scaling>
          <c:orientation val="minMax"/>
        </c:scaling>
        <c:axPos val="b"/>
        <c:numFmt formatCode="General" sourceLinked="1"/>
        <c:tickLblPos val="nextTo"/>
        <c:crossAx val="94323456"/>
        <c:crosses val="autoZero"/>
        <c:auto val="1"/>
        <c:lblAlgn val="ctr"/>
        <c:lblOffset val="100"/>
      </c:catAx>
      <c:valAx>
        <c:axId val="94323456"/>
        <c:scaling>
          <c:orientation val="minMax"/>
          <c:max val="3.5"/>
        </c:scaling>
        <c:axPos val="l"/>
        <c:majorGridlines/>
        <c:numFmt formatCode="0.0" sourceLinked="1"/>
        <c:tickLblPos val="nextTo"/>
        <c:crossAx val="94288896"/>
        <c:crosses val="autoZero"/>
        <c:crossBetween val="between"/>
      </c:valAx>
    </c:plotArea>
    <c:plotVisOnly val="1"/>
  </c:chart>
  <c:printSettings>
    <c:headerFooter/>
    <c:pageMargins b="0.75000000000000666" l="0.70000000000000062" r="0.70000000000000062" t="0.750000000000006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'4.1 Exports imports'!$B$7</c:f>
              <c:strCache>
                <c:ptCount val="1"/>
                <c:pt idx="0">
                  <c:v>Exports</c:v>
                </c:pt>
              </c:strCache>
            </c:strRef>
          </c:tx>
          <c:spPr>
            <a:ln>
              <a:solidFill>
                <a:schemeClr val="accent3">
                  <a:lumMod val="75000"/>
                </a:schemeClr>
              </a:solidFill>
            </a:ln>
          </c:spPr>
          <c:marker>
            <c:symbol val="none"/>
          </c:marker>
          <c:cat>
            <c:strRef>
              <c:f>'4.1 Exports imports'!$A$8:$A$35</c:f>
              <c:strCach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strCache>
            </c:strRef>
          </c:cat>
          <c:val>
            <c:numRef>
              <c:f>'4.1 Exports imports'!$B$8:$B$35</c:f>
              <c:numCache>
                <c:formatCode>#,##0.0</c:formatCode>
                <c:ptCount val="28"/>
                <c:pt idx="0">
                  <c:v>10.623201999999999</c:v>
                </c:pt>
                <c:pt idx="1">
                  <c:v>11.986198999999999</c:v>
                </c:pt>
                <c:pt idx="2">
                  <c:v>13.965218999999999</c:v>
                </c:pt>
                <c:pt idx="3">
                  <c:v>15.778646</c:v>
                </c:pt>
                <c:pt idx="4">
                  <c:v>16.417898999999998</c:v>
                </c:pt>
                <c:pt idx="5">
                  <c:v>16.940033</c:v>
                </c:pt>
                <c:pt idx="6">
                  <c:v>17.706040999999999</c:v>
                </c:pt>
                <c:pt idx="7">
                  <c:v>19.331078000000002</c:v>
                </c:pt>
                <c:pt idx="8">
                  <c:v>20.557797000000001</c:v>
                </c:pt>
                <c:pt idx="9">
                  <c:v>18.436812</c:v>
                </c:pt>
                <c:pt idx="10">
                  <c:v>19.955335999999999</c:v>
                </c:pt>
                <c:pt idx="11">
                  <c:v>22.253029000000002</c:v>
                </c:pt>
                <c:pt idx="12">
                  <c:v>22.430509000000001</c:v>
                </c:pt>
                <c:pt idx="13">
                  <c:v>24.577121000000002</c:v>
                </c:pt>
                <c:pt idx="14">
                  <c:v>25.240238000000002</c:v>
                </c:pt>
                <c:pt idx="15">
                  <c:v>22.490214000000002</c:v>
                </c:pt>
                <c:pt idx="16">
                  <c:v>21.790133000000001</c:v>
                </c:pt>
                <c:pt idx="17">
                  <c:v>21.733332999999998</c:v>
                </c:pt>
                <c:pt idx="18">
                  <c:v>22.861647999999999</c:v>
                </c:pt>
                <c:pt idx="19">
                  <c:v>24.922253999999999</c:v>
                </c:pt>
                <c:pt idx="20">
                  <c:v>25.326944000000001</c:v>
                </c:pt>
                <c:pt idx="21">
                  <c:v>29.260145000000001</c:v>
                </c:pt>
                <c:pt idx="22">
                  <c:v>31.356282</c:v>
                </c:pt>
                <c:pt idx="23">
                  <c:v>32.477133000000002</c:v>
                </c:pt>
                <c:pt idx="24">
                  <c:v>35.543841</c:v>
                </c:pt>
                <c:pt idx="25">
                  <c:v>38.320217999999997</c:v>
                </c:pt>
                <c:pt idx="26">
                  <c:v>36.603503000000003</c:v>
                </c:pt>
                <c:pt idx="27">
                  <c:v>37.806562</c:v>
                </c:pt>
              </c:numCache>
            </c:numRef>
          </c:val>
        </c:ser>
        <c:ser>
          <c:idx val="1"/>
          <c:order val="1"/>
          <c:tx>
            <c:strRef>
              <c:f>'4.1 Exports imports'!$C$7</c:f>
              <c:strCache>
                <c:ptCount val="1"/>
                <c:pt idx="0">
                  <c:v>Imports</c:v>
                </c:pt>
              </c:strCache>
            </c:strRef>
          </c:tx>
          <c:spPr>
            <a:ln>
              <a:solidFill>
                <a:schemeClr val="accent1">
                  <a:lumMod val="75000"/>
                </a:schemeClr>
              </a:solidFill>
            </a:ln>
          </c:spPr>
          <c:marker>
            <c:symbol val="none"/>
          </c:marker>
          <c:cat>
            <c:strRef>
              <c:f>'4.1 Exports imports'!$A$8:$A$35</c:f>
              <c:strCach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strCache>
            </c:strRef>
          </c:cat>
          <c:val>
            <c:numRef>
              <c:f>'4.1 Exports imports'!$C$8:$C$35</c:f>
              <c:numCache>
                <c:formatCode>#,##0.0</c:formatCode>
                <c:ptCount val="28"/>
                <c:pt idx="0">
                  <c:v>7.0783129999999996</c:v>
                </c:pt>
                <c:pt idx="1">
                  <c:v>8.4734470000000002</c:v>
                </c:pt>
                <c:pt idx="2">
                  <c:v>7.9510370000000004</c:v>
                </c:pt>
                <c:pt idx="3">
                  <c:v>8.2907309999999992</c:v>
                </c:pt>
                <c:pt idx="4">
                  <c:v>8.9345510000000008</c:v>
                </c:pt>
                <c:pt idx="5">
                  <c:v>10.328092</c:v>
                </c:pt>
                <c:pt idx="6">
                  <c:v>10.973095000000001</c:v>
                </c:pt>
                <c:pt idx="7">
                  <c:v>11.705382999999999</c:v>
                </c:pt>
                <c:pt idx="8">
                  <c:v>11.619285</c:v>
                </c:pt>
                <c:pt idx="9">
                  <c:v>12.097004</c:v>
                </c:pt>
                <c:pt idx="10">
                  <c:v>12.645733</c:v>
                </c:pt>
                <c:pt idx="11">
                  <c:v>13.507412</c:v>
                </c:pt>
                <c:pt idx="12">
                  <c:v>14.073643000000001</c:v>
                </c:pt>
                <c:pt idx="13">
                  <c:v>15.363795</c:v>
                </c:pt>
                <c:pt idx="14">
                  <c:v>16.066754</c:v>
                </c:pt>
                <c:pt idx="15">
                  <c:v>17.610323000000001</c:v>
                </c:pt>
                <c:pt idx="16">
                  <c:v>19.057504999999999</c:v>
                </c:pt>
                <c:pt idx="17">
                  <c:v>18.013282</c:v>
                </c:pt>
                <c:pt idx="18">
                  <c:v>18.394559999999998</c:v>
                </c:pt>
                <c:pt idx="19">
                  <c:v>19.219051</c:v>
                </c:pt>
                <c:pt idx="20">
                  <c:v>17.348901999999999</c:v>
                </c:pt>
                <c:pt idx="21">
                  <c:v>17.247185000000002</c:v>
                </c:pt>
                <c:pt idx="22">
                  <c:v>18.457319999999999</c:v>
                </c:pt>
                <c:pt idx="23">
                  <c:v>18.827680999999998</c:v>
                </c:pt>
                <c:pt idx="24">
                  <c:v>19.712268000000002</c:v>
                </c:pt>
                <c:pt idx="25">
                  <c:v>20.800891</c:v>
                </c:pt>
                <c:pt idx="26">
                  <c:v>21.812165</c:v>
                </c:pt>
                <c:pt idx="27">
                  <c:v>21.061143000000001</c:v>
                </c:pt>
              </c:numCache>
            </c:numRef>
          </c:val>
        </c:ser>
        <c:marker val="1"/>
        <c:axId val="94651904"/>
        <c:axId val="94653440"/>
      </c:lineChart>
      <c:catAx>
        <c:axId val="94651904"/>
        <c:scaling>
          <c:orientation val="minMax"/>
        </c:scaling>
        <c:axPos val="b"/>
        <c:tickLblPos val="nextTo"/>
        <c:crossAx val="94653440"/>
        <c:crosses val="autoZero"/>
        <c:auto val="1"/>
        <c:lblAlgn val="ctr"/>
        <c:lblOffset val="100"/>
      </c:catAx>
      <c:valAx>
        <c:axId val="94653440"/>
        <c:scaling>
          <c:orientation val="minMax"/>
          <c:max val="40"/>
        </c:scaling>
        <c:axPos val="l"/>
        <c:majorGridlines/>
        <c:numFmt formatCode="#,##0" sourceLinked="0"/>
        <c:tickLblPos val="nextTo"/>
        <c:crossAx val="94651904"/>
        <c:crosses val="autoZero"/>
        <c:crossBetween val="between"/>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'Overview brochure'!$K$88</c:f>
              <c:strCache>
                <c:ptCount val="1"/>
                <c:pt idx="0">
                  <c:v>Actual</c:v>
                </c:pt>
              </c:strCache>
            </c:strRef>
          </c:tx>
          <c:marker>
            <c:symbol val="none"/>
          </c:marker>
          <c:cat>
            <c:numRef>
              <c:f>'Overview brochure'!$J$89:$J$115</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'Overview brochure'!$K$89:$K$115</c:f>
              <c:numCache>
                <c:formatCode>0.00</c:formatCode>
                <c:ptCount val="27"/>
                <c:pt idx="0">
                  <c:v>1.5287200000000001</c:v>
                </c:pt>
                <c:pt idx="1">
                  <c:v>1.497225</c:v>
                </c:pt>
                <c:pt idx="2">
                  <c:v>1.484739</c:v>
                </c:pt>
                <c:pt idx="3">
                  <c:v>1.607478</c:v>
                </c:pt>
                <c:pt idx="4">
                  <c:v>1.7890779999999999</c:v>
                </c:pt>
                <c:pt idx="5">
                  <c:v>1.9098090000000001</c:v>
                </c:pt>
                <c:pt idx="6">
                  <c:v>2.0449619999999999</c:v>
                </c:pt>
                <c:pt idx="7">
                  <c:v>2.1062289999999999</c:v>
                </c:pt>
                <c:pt idx="8">
                  <c:v>2.3476720000000002</c:v>
                </c:pt>
                <c:pt idx="9">
                  <c:v>2.3829500000000001</c:v>
                </c:pt>
                <c:pt idx="10">
                  <c:v>2.4215610000000001</c:v>
                </c:pt>
                <c:pt idx="11">
                  <c:v>2.4656799999999999</c:v>
                </c:pt>
                <c:pt idx="12">
                  <c:v>2.4585029999999999</c:v>
                </c:pt>
                <c:pt idx="13">
                  <c:v>2.4583819999999998</c:v>
                </c:pt>
                <c:pt idx="14">
                  <c:v>2.5250439999999998</c:v>
                </c:pt>
                <c:pt idx="15">
                  <c:v>2.6014439999999999</c:v>
                </c:pt>
                <c:pt idx="16">
                  <c:v>2.5646179999999998</c:v>
                </c:pt>
                <c:pt idx="17">
                  <c:v>2.717695</c:v>
                </c:pt>
                <c:pt idx="18">
                  <c:v>2.8574000000000002</c:v>
                </c:pt>
                <c:pt idx="19">
                  <c:v>3.1319270000000001</c:v>
                </c:pt>
                <c:pt idx="20">
                  <c:v>3.4990000000000001</c:v>
                </c:pt>
              </c:numCache>
            </c:numRef>
          </c:val>
        </c:ser>
        <c:ser>
          <c:idx val="1"/>
          <c:order val="1"/>
          <c:tx>
            <c:strRef>
              <c:f>'Overview brochure'!$L$88</c:f>
              <c:strCache>
                <c:ptCount val="1"/>
                <c:pt idx="0">
                  <c:v>Projected</c:v>
                </c:pt>
              </c:strCache>
            </c:strRef>
          </c:tx>
          <c:spPr>
            <a:ln>
              <a:solidFill>
                <a:schemeClr val="accent3">
                  <a:lumMod val="75000"/>
                </a:schemeClr>
              </a:solidFill>
            </a:ln>
          </c:spPr>
          <c:marker>
            <c:symbol val="none"/>
          </c:marker>
          <c:cat>
            <c:numRef>
              <c:f>'Overview brochure'!$J$89:$J$115</c:f>
              <c:numCache>
                <c:formatCode>General</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'Overview brochure'!$L$89:$L$115</c:f>
              <c:numCache>
                <c:formatCode>0.00</c:formatCode>
                <c:ptCount val="27"/>
                <c:pt idx="20">
                  <c:v>3.4990000000000001</c:v>
                </c:pt>
                <c:pt idx="21">
                  <c:v>3.7134779999999998</c:v>
                </c:pt>
                <c:pt idx="22">
                  <c:v>3.855842</c:v>
                </c:pt>
                <c:pt idx="23">
                  <c:v>4.0187530000000002</c:v>
                </c:pt>
                <c:pt idx="24">
                  <c:v>4.1835000000000004</c:v>
                </c:pt>
                <c:pt idx="25">
                  <c:v>4.3486630000000002</c:v>
                </c:pt>
                <c:pt idx="26">
                  <c:v>4.5145189999999999</c:v>
                </c:pt>
              </c:numCache>
            </c:numRef>
          </c:val>
        </c:ser>
        <c:marker val="1"/>
        <c:axId val="74547584"/>
        <c:axId val="74549120"/>
      </c:lineChart>
      <c:catAx>
        <c:axId val="74547584"/>
        <c:scaling>
          <c:orientation val="minMax"/>
        </c:scaling>
        <c:axPos val="b"/>
        <c:numFmt formatCode="General" sourceLinked="1"/>
        <c:tickLblPos val="nextTo"/>
        <c:crossAx val="74549120"/>
        <c:crosses val="autoZero"/>
        <c:auto val="1"/>
        <c:lblAlgn val="ctr"/>
        <c:lblOffset val="100"/>
      </c:catAx>
      <c:valAx>
        <c:axId val="74549120"/>
        <c:scaling>
          <c:orientation val="minMax"/>
        </c:scaling>
        <c:axPos val="l"/>
        <c:majorGridlines/>
        <c:numFmt formatCode="_-* #,##0_-;\-* #,##0_-;_-* &quot;-&quot;_-;_-@_-" sourceLinked="0"/>
        <c:tickLblPos val="nextTo"/>
        <c:crossAx val="74547584"/>
        <c:crosses val="autoZero"/>
        <c:crossBetween val="between"/>
        <c:majorUnit val="1"/>
      </c:valAx>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'4.3 Port trade'!$A$73</c:f>
              <c:strCache>
                <c:ptCount val="1"/>
                <c:pt idx="0">
                  <c:v>1991</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trade'!$B$73:$N$73</c:f>
              <c:numCache>
                <c:formatCode>#,##0.00</c:formatCode>
                <c:ptCount val="13"/>
                <c:pt idx="0">
                  <c:v>4.945983</c:v>
                </c:pt>
                <c:pt idx="1">
                  <c:v>4.3147909999999996</c:v>
                </c:pt>
                <c:pt idx="2">
                  <c:v>2.9276080000000002</c:v>
                </c:pt>
                <c:pt idx="3">
                  <c:v>2.0217499999999999</c:v>
                </c:pt>
                <c:pt idx="4">
                  <c:v>1.3960599999999999</c:v>
                </c:pt>
                <c:pt idx="5">
                  <c:v>1.3169649999999999</c:v>
                </c:pt>
                <c:pt idx="6">
                  <c:v>1.3144910000000001</c:v>
                </c:pt>
                <c:pt idx="7">
                  <c:v>0.937195</c:v>
                </c:pt>
                <c:pt idx="8">
                  <c:v>0.70210899999999998</c:v>
                </c:pt>
                <c:pt idx="9">
                  <c:v>0.67652699999999999</c:v>
                </c:pt>
                <c:pt idx="10">
                  <c:v>0.289186</c:v>
                </c:pt>
                <c:pt idx="11">
                  <c:v>6.5824999999999995E-2</c:v>
                </c:pt>
                <c:pt idx="12">
                  <c:v>3.5119999999999999E-3</c:v>
                </c:pt>
              </c:numCache>
            </c:numRef>
          </c:val>
        </c:ser>
        <c:ser>
          <c:idx val="1"/>
          <c:order val="1"/>
          <c:tx>
            <c:strRef>
              <c:f>'4.3 Port trade'!$A$74</c:f>
              <c:strCache>
                <c:ptCount val="1"/>
                <c:pt idx="0">
                  <c:v>1996</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trade'!$B$74:$N$74</c:f>
              <c:numCache>
                <c:formatCode>#,##0.00</c:formatCode>
                <c:ptCount val="13"/>
                <c:pt idx="0">
                  <c:v>6.7083659999999998</c:v>
                </c:pt>
                <c:pt idx="1">
                  <c:v>4.4475100000000003</c:v>
                </c:pt>
                <c:pt idx="2">
                  <c:v>5.009506</c:v>
                </c:pt>
                <c:pt idx="3">
                  <c:v>3.1214919999999999</c:v>
                </c:pt>
                <c:pt idx="4">
                  <c:v>1.4859390000000001</c:v>
                </c:pt>
                <c:pt idx="5">
                  <c:v>3.043558</c:v>
                </c:pt>
                <c:pt idx="6">
                  <c:v>1.742553</c:v>
                </c:pt>
                <c:pt idx="7">
                  <c:v>1.373718</c:v>
                </c:pt>
                <c:pt idx="8">
                  <c:v>1.038384</c:v>
                </c:pt>
                <c:pt idx="9">
                  <c:v>0.85938000000000003</c:v>
                </c:pt>
                <c:pt idx="10">
                  <c:v>0.45179799999999998</c:v>
                </c:pt>
                <c:pt idx="11">
                  <c:v>1.282179</c:v>
                </c:pt>
                <c:pt idx="12">
                  <c:v>0.112236</c:v>
                </c:pt>
              </c:numCache>
            </c:numRef>
          </c:val>
        </c:ser>
        <c:ser>
          <c:idx val="2"/>
          <c:order val="2"/>
          <c:tx>
            <c:strRef>
              <c:f>'4.3 Port trade'!$A$75</c:f>
              <c:strCache>
                <c:ptCount val="1"/>
                <c:pt idx="0">
                  <c:v>2001</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trade'!$B$75:$N$75</c:f>
              <c:numCache>
                <c:formatCode>#,##0.00</c:formatCode>
                <c:ptCount val="13"/>
                <c:pt idx="0">
                  <c:v>7.9854060000000002</c:v>
                </c:pt>
                <c:pt idx="1">
                  <c:v>6.1675180000000003</c:v>
                </c:pt>
                <c:pt idx="2">
                  <c:v>5.0431740000000005</c:v>
                </c:pt>
                <c:pt idx="3">
                  <c:v>3.7947189999999997</c:v>
                </c:pt>
                <c:pt idx="4">
                  <c:v>1.6728190000000001</c:v>
                </c:pt>
                <c:pt idx="5">
                  <c:v>3.6210070000000001</c:v>
                </c:pt>
                <c:pt idx="6">
                  <c:v>2.3918520000000001</c:v>
                </c:pt>
                <c:pt idx="7">
                  <c:v>1.3876740000000001</c:v>
                </c:pt>
                <c:pt idx="8">
                  <c:v>1.2495510000000001</c:v>
                </c:pt>
                <c:pt idx="9">
                  <c:v>1.1885829999999999</c:v>
                </c:pt>
                <c:pt idx="10">
                  <c:v>0.45349</c:v>
                </c:pt>
                <c:pt idx="11">
                  <c:v>1.5966629999999999</c:v>
                </c:pt>
                <c:pt idx="12">
                  <c:v>0.10551000000000001</c:v>
                </c:pt>
              </c:numCache>
            </c:numRef>
          </c:val>
        </c:ser>
        <c:ser>
          <c:idx val="3"/>
          <c:order val="3"/>
          <c:tx>
            <c:strRef>
              <c:f>'4.3 Port trade'!$A$76</c:f>
              <c:strCache>
                <c:ptCount val="1"/>
                <c:pt idx="0">
                  <c:v>2006</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trade'!$B$76:$N$76</c:f>
              <c:numCache>
                <c:formatCode>#,##0.00</c:formatCode>
                <c:ptCount val="13"/>
                <c:pt idx="0">
                  <c:v>9.8826509999999992</c:v>
                </c:pt>
                <c:pt idx="1">
                  <c:v>6.6081830000000004</c:v>
                </c:pt>
                <c:pt idx="2">
                  <c:v>5.9470809999999998</c:v>
                </c:pt>
                <c:pt idx="3">
                  <c:v>1.6512540000000002</c:v>
                </c:pt>
                <c:pt idx="4">
                  <c:v>1.7165000000000001</c:v>
                </c:pt>
                <c:pt idx="5">
                  <c:v>4.7228890000000003</c:v>
                </c:pt>
                <c:pt idx="6">
                  <c:v>2.2911999999999999</c:v>
                </c:pt>
                <c:pt idx="7">
                  <c:v>1.7084060000000001</c:v>
                </c:pt>
                <c:pt idx="8">
                  <c:v>1.215419</c:v>
                </c:pt>
                <c:pt idx="9">
                  <c:v>1.4672269999999998</c:v>
                </c:pt>
                <c:pt idx="10">
                  <c:v>0.79012100000000007</c:v>
                </c:pt>
                <c:pt idx="11">
                  <c:v>0.393399</c:v>
                </c:pt>
                <c:pt idx="12">
                  <c:v>0.367149</c:v>
                </c:pt>
              </c:numCache>
            </c:numRef>
          </c:val>
        </c:ser>
        <c:ser>
          <c:idx val="4"/>
          <c:order val="4"/>
          <c:tx>
            <c:strRef>
              <c:f>'4.3 Port trade'!$A$77</c:f>
              <c:strCache>
                <c:ptCount val="1"/>
                <c:pt idx="0">
                  <c:v>2011</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trade'!$B$77:$N$77</c:f>
              <c:numCache>
                <c:formatCode>#,##0.00</c:formatCode>
                <c:ptCount val="13"/>
                <c:pt idx="0">
                  <c:v>12.043945999999998</c:v>
                </c:pt>
                <c:pt idx="1">
                  <c:v>7.6931729999999998</c:v>
                </c:pt>
                <c:pt idx="2">
                  <c:v>6.7772299999999994</c:v>
                </c:pt>
                <c:pt idx="3">
                  <c:v>3.8484040000000004</c:v>
                </c:pt>
                <c:pt idx="4">
                  <c:v>2.3468279999999999</c:v>
                </c:pt>
                <c:pt idx="5">
                  <c:v>4.8717980000000001</c:v>
                </c:pt>
                <c:pt idx="6">
                  <c:v>3.0678269999999999</c:v>
                </c:pt>
                <c:pt idx="7">
                  <c:v>2.2986079999999998</c:v>
                </c:pt>
                <c:pt idx="8">
                  <c:v>1.2060580000000001</c:v>
                </c:pt>
                <c:pt idx="9">
                  <c:v>2.1410360000000002</c:v>
                </c:pt>
                <c:pt idx="10">
                  <c:v>0.79102899999999998</c:v>
                </c:pt>
                <c:pt idx="11">
                  <c:v>1.552705</c:v>
                </c:pt>
                <c:pt idx="12">
                  <c:v>0.59145899999999996</c:v>
                </c:pt>
              </c:numCache>
            </c:numRef>
          </c:val>
        </c:ser>
        <c:ser>
          <c:idx val="5"/>
          <c:order val="5"/>
          <c:tx>
            <c:strRef>
              <c:f>'4.3 Port trade'!$A$78</c:f>
              <c:strCache>
                <c:ptCount val="1"/>
                <c:pt idx="0">
                  <c:v>2016</c:v>
                </c:pt>
              </c:strCache>
            </c:strRef>
          </c:tx>
          <c:cat>
            <c:strRef>
              <c:f>'4.3 Port trade'!$B$72:$N$72</c:f>
              <c:strCache>
                <c:ptCount val="13"/>
                <c:pt idx="0">
                  <c:v>Tauranga</c:v>
                </c:pt>
                <c:pt idx="1">
                  <c:v>Northport</c:v>
                </c:pt>
                <c:pt idx="2">
                  <c:v>Auckland</c:v>
                </c:pt>
                <c:pt idx="3">
                  <c:v>Taranaki</c:v>
                </c:pt>
                <c:pt idx="4">
                  <c:v>South Port</c:v>
                </c:pt>
                <c:pt idx="5">
                  <c:v>Lyttelton</c:v>
                </c:pt>
                <c:pt idx="6">
                  <c:v>Napier</c:v>
                </c:pt>
                <c:pt idx="7">
                  <c:v>CentrePort</c:v>
                </c:pt>
                <c:pt idx="8">
                  <c:v>Nelson</c:v>
                </c:pt>
                <c:pt idx="9">
                  <c:v>Otago</c:v>
                </c:pt>
                <c:pt idx="10">
                  <c:v>PrimePort</c:v>
                </c:pt>
                <c:pt idx="11">
                  <c:v>Eastland</c:v>
                </c:pt>
                <c:pt idx="12">
                  <c:v>Marlborough</c:v>
                </c:pt>
              </c:strCache>
            </c:strRef>
          </c:cat>
          <c:val>
            <c:numRef>
              <c:f>'4.3 Port trade'!$B$78:$N$78</c:f>
              <c:numCache>
                <c:formatCode>#,##0.00</c:formatCode>
                <c:ptCount val="13"/>
                <c:pt idx="0">
                  <c:v>18.176462000000001</c:v>
                </c:pt>
                <c:pt idx="1">
                  <c:v>8.8156730000000003</c:v>
                </c:pt>
                <c:pt idx="2">
                  <c:v>6.8659660000000002</c:v>
                </c:pt>
                <c:pt idx="3">
                  <c:v>4.234629</c:v>
                </c:pt>
                <c:pt idx="4">
                  <c:v>2.7305619999999999</c:v>
                </c:pt>
                <c:pt idx="5">
                  <c:v>4.7825150000000001</c:v>
                </c:pt>
                <c:pt idx="6">
                  <c:v>3.1990889999999998</c:v>
                </c:pt>
                <c:pt idx="7">
                  <c:v>2.4506459999999999</c:v>
                </c:pt>
                <c:pt idx="8">
                  <c:v>1.2334170000000002</c:v>
                </c:pt>
                <c:pt idx="9">
                  <c:v>1.9261510000000002</c:v>
                </c:pt>
                <c:pt idx="10">
                  <c:v>1.4777720000000001</c:v>
                </c:pt>
                <c:pt idx="11">
                  <c:v>2.2780480000000001</c:v>
                </c:pt>
                <c:pt idx="12">
                  <c:v>0.69677600000000006</c:v>
                </c:pt>
              </c:numCache>
            </c:numRef>
          </c:val>
        </c:ser>
        <c:axId val="94713728"/>
        <c:axId val="94715264"/>
      </c:barChart>
      <c:catAx>
        <c:axId val="94713728"/>
        <c:scaling>
          <c:orientation val="minMax"/>
        </c:scaling>
        <c:axPos val="b"/>
        <c:tickLblPos val="nextTo"/>
        <c:crossAx val="94715264"/>
        <c:crosses val="autoZero"/>
        <c:auto val="1"/>
        <c:lblAlgn val="ctr"/>
        <c:lblOffset val="100"/>
      </c:catAx>
      <c:valAx>
        <c:axId val="94715264"/>
        <c:scaling>
          <c:orientation val="minMax"/>
          <c:max val="20"/>
        </c:scaling>
        <c:axPos val="l"/>
        <c:majorGridlines/>
        <c:numFmt formatCode="#,##0" sourceLinked="0"/>
        <c:tickLblPos val="nextTo"/>
        <c:crossAx val="94713728"/>
        <c:crosses val="autoZero"/>
        <c:crossBetween val="between"/>
      </c:valAx>
    </c:plotArea>
    <c:legend>
      <c:legendPos val="b"/>
      <c:layout/>
    </c:legend>
    <c:plotVisOnly val="1"/>
  </c:chart>
  <c:printSettings>
    <c:headerFooter/>
    <c:pageMargins b="0.75000000000000255" l="0.70000000000000062" r="0.70000000000000062" t="0.750000000000002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1"/>
          <c:order val="0"/>
          <c:tx>
            <c:strRef>
              <c:f>'4.4 Port imports exports'!$A$19</c:f>
              <c:strCache>
                <c:ptCount val="1"/>
                <c:pt idx="0">
                  <c:v>Imports</c:v>
                </c:pt>
              </c:strCache>
            </c:strRef>
          </c:tx>
          <c:spPr>
            <a:solidFill>
              <a:schemeClr val="accent1">
                <a:lumMod val="60000"/>
                <a:lumOff val="40000"/>
              </a:schemeClr>
            </a:solidFill>
          </c:spPr>
          <c:cat>
            <c:strRef>
              <c:f>'4.4 Port imports exports'!$B$17:$N$17</c:f>
              <c:strCache>
                <c:ptCount val="13"/>
                <c:pt idx="0">
                  <c:v>Tauranga</c:v>
                </c:pt>
                <c:pt idx="1">
                  <c:v>Northport</c:v>
                </c:pt>
                <c:pt idx="2">
                  <c:v>Auckland</c:v>
                </c:pt>
                <c:pt idx="3">
                  <c:v>Lyttelton</c:v>
                </c:pt>
                <c:pt idx="4">
                  <c:v>Taranaki</c:v>
                </c:pt>
                <c:pt idx="5">
                  <c:v>Napier</c:v>
                </c:pt>
                <c:pt idx="6">
                  <c:v>South Port</c:v>
                </c:pt>
                <c:pt idx="7">
                  <c:v>CentrePort</c:v>
                </c:pt>
                <c:pt idx="8">
                  <c:v>Eastland</c:v>
                </c:pt>
                <c:pt idx="9">
                  <c:v>Otago</c:v>
                </c:pt>
                <c:pt idx="10">
                  <c:v>PrimePort</c:v>
                </c:pt>
                <c:pt idx="11">
                  <c:v>Nelson</c:v>
                </c:pt>
                <c:pt idx="12">
                  <c:v>Marlborough</c:v>
                </c:pt>
              </c:strCache>
            </c:strRef>
          </c:cat>
          <c:val>
            <c:numRef>
              <c:f>'4.4 Port imports exports'!$B$19:$N$19</c:f>
              <c:numCache>
                <c:formatCode>0.0</c:formatCode>
                <c:ptCount val="13"/>
                <c:pt idx="0">
                  <c:v>4.3461619999999996</c:v>
                </c:pt>
                <c:pt idx="1">
                  <c:v>5.5719329999999996</c:v>
                </c:pt>
                <c:pt idx="2">
                  <c:v>4.6053879999999996</c:v>
                </c:pt>
                <c:pt idx="3">
                  <c:v>1.871955</c:v>
                </c:pt>
                <c:pt idx="4">
                  <c:v>0.75407400000000002</c:v>
                </c:pt>
                <c:pt idx="5">
                  <c:v>0.51540200000000003</c:v>
                </c:pt>
                <c:pt idx="6">
                  <c:v>1.482278</c:v>
                </c:pt>
                <c:pt idx="7">
                  <c:v>0.92654099999999995</c:v>
                </c:pt>
                <c:pt idx="8">
                  <c:v>9.9999999999999995E-7</c:v>
                </c:pt>
                <c:pt idx="9">
                  <c:v>0.197904</c:v>
                </c:pt>
                <c:pt idx="10">
                  <c:v>0.68961700000000004</c:v>
                </c:pt>
                <c:pt idx="11">
                  <c:v>9.9656999999999996E-2</c:v>
                </c:pt>
                <c:pt idx="12">
                  <c:v>2.32E-4</c:v>
                </c:pt>
              </c:numCache>
            </c:numRef>
          </c:val>
        </c:ser>
        <c:ser>
          <c:idx val="0"/>
          <c:order val="1"/>
          <c:tx>
            <c:strRef>
              <c:f>'4.4 Port imports exports'!$A$18</c:f>
              <c:strCache>
                <c:ptCount val="1"/>
                <c:pt idx="0">
                  <c:v>Exports</c:v>
                </c:pt>
              </c:strCache>
            </c:strRef>
          </c:tx>
          <c:spPr>
            <a:solidFill>
              <a:srgbClr val="9BBB59">
                <a:lumMod val="60000"/>
                <a:lumOff val="40000"/>
              </a:srgbClr>
            </a:solidFill>
          </c:spPr>
          <c:cat>
            <c:strRef>
              <c:f>'4.4 Port imports exports'!$B$17:$N$17</c:f>
              <c:strCache>
                <c:ptCount val="13"/>
                <c:pt idx="0">
                  <c:v>Tauranga</c:v>
                </c:pt>
                <c:pt idx="1">
                  <c:v>Northport</c:v>
                </c:pt>
                <c:pt idx="2">
                  <c:v>Auckland</c:v>
                </c:pt>
                <c:pt idx="3">
                  <c:v>Lyttelton</c:v>
                </c:pt>
                <c:pt idx="4">
                  <c:v>Taranaki</c:v>
                </c:pt>
                <c:pt idx="5">
                  <c:v>Napier</c:v>
                </c:pt>
                <c:pt idx="6">
                  <c:v>South Port</c:v>
                </c:pt>
                <c:pt idx="7">
                  <c:v>CentrePort</c:v>
                </c:pt>
                <c:pt idx="8">
                  <c:v>Eastland</c:v>
                </c:pt>
                <c:pt idx="9">
                  <c:v>Otago</c:v>
                </c:pt>
                <c:pt idx="10">
                  <c:v>PrimePort</c:v>
                </c:pt>
                <c:pt idx="11">
                  <c:v>Nelson</c:v>
                </c:pt>
                <c:pt idx="12">
                  <c:v>Marlborough</c:v>
                </c:pt>
              </c:strCache>
            </c:strRef>
          </c:cat>
          <c:val>
            <c:numRef>
              <c:f>'4.4 Port imports exports'!$B$18:$N$18</c:f>
              <c:numCache>
                <c:formatCode>0.0</c:formatCode>
                <c:ptCount val="13"/>
                <c:pt idx="0">
                  <c:v>13.830299999999999</c:v>
                </c:pt>
                <c:pt idx="1">
                  <c:v>3.2437399999999998</c:v>
                </c:pt>
                <c:pt idx="2">
                  <c:v>2.2605780000000002</c:v>
                </c:pt>
                <c:pt idx="3">
                  <c:v>2.9105599999999998</c:v>
                </c:pt>
                <c:pt idx="4">
                  <c:v>3.4805549999999998</c:v>
                </c:pt>
                <c:pt idx="5">
                  <c:v>2.6836869999999999</c:v>
                </c:pt>
                <c:pt idx="6">
                  <c:v>1.2482839999999999</c:v>
                </c:pt>
                <c:pt idx="7">
                  <c:v>1.524105</c:v>
                </c:pt>
                <c:pt idx="8">
                  <c:v>2.2780469999999999</c:v>
                </c:pt>
                <c:pt idx="9">
                  <c:v>1.7282470000000001</c:v>
                </c:pt>
                <c:pt idx="10">
                  <c:v>0.78815500000000005</c:v>
                </c:pt>
                <c:pt idx="11">
                  <c:v>1.1337600000000001</c:v>
                </c:pt>
                <c:pt idx="12">
                  <c:v>0.69654400000000005</c:v>
                </c:pt>
              </c:numCache>
            </c:numRef>
          </c:val>
        </c:ser>
        <c:overlap val="100"/>
        <c:axId val="94801920"/>
        <c:axId val="94803456"/>
      </c:barChart>
      <c:catAx>
        <c:axId val="94801920"/>
        <c:scaling>
          <c:orientation val="minMax"/>
        </c:scaling>
        <c:axPos val="b"/>
        <c:tickLblPos val="nextTo"/>
        <c:crossAx val="94803456"/>
        <c:crosses val="autoZero"/>
        <c:auto val="1"/>
        <c:lblAlgn val="ctr"/>
        <c:lblOffset val="100"/>
      </c:catAx>
      <c:valAx>
        <c:axId val="94803456"/>
        <c:scaling>
          <c:orientation val="minMax"/>
        </c:scaling>
        <c:axPos val="l"/>
        <c:majorGridlines/>
        <c:numFmt formatCode="0" sourceLinked="0"/>
        <c:tickLblPos val="nextTo"/>
        <c:crossAx val="94801920"/>
        <c:crosses val="autoZero"/>
        <c:crossBetween val="between"/>
      </c:valAx>
    </c:plotArea>
    <c:legend>
      <c:legendPos val="r"/>
      <c:layout/>
    </c:legend>
    <c:plotVisOnly val="1"/>
  </c:chart>
  <c:printSettings>
    <c:headerFooter/>
    <c:pageMargins b="0.750000000000003" l="0.70000000000000062" r="0.70000000000000062" t="0.75000000000000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'4.5 and 4.6 Port commodities'!$B$7</c:f>
              <c:strCache>
                <c:ptCount val="1"/>
                <c:pt idx="0">
                  <c:v>Chemicals, plastics</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commodities'!$B$8:$B$20</c:f>
              <c:numCache>
                <c:formatCode>0.00</c:formatCode>
                <c:ptCount val="13"/>
                <c:pt idx="0">
                  <c:v>1.5899999984867464E-6</c:v>
                </c:pt>
                <c:pt idx="1">
                  <c:v>1.0384972156731287E-2</c:v>
                </c:pt>
                <c:pt idx="2">
                  <c:v>2.6198603302962586E-3</c:v>
                </c:pt>
                <c:pt idx="3">
                  <c:v>0</c:v>
                </c:pt>
                <c:pt idx="4">
                  <c:v>1.0962713890991794E-6</c:v>
                </c:pt>
                <c:pt idx="5">
                  <c:v>1.7955042174747127</c:v>
                </c:pt>
                <c:pt idx="6">
                  <c:v>9.1730964902092536E-7</c:v>
                </c:pt>
                <c:pt idx="7">
                  <c:v>0</c:v>
                </c:pt>
                <c:pt idx="8">
                  <c:v>0</c:v>
                </c:pt>
                <c:pt idx="9">
                  <c:v>5.2568341160953973E-4</c:v>
                </c:pt>
                <c:pt idx="10">
                  <c:v>0</c:v>
                </c:pt>
                <c:pt idx="11">
                  <c:v>4.8599999990983629E-7</c:v>
                </c:pt>
                <c:pt idx="12">
                  <c:v>0</c:v>
                </c:pt>
              </c:numCache>
            </c:numRef>
          </c:val>
        </c:ser>
        <c:ser>
          <c:idx val="1"/>
          <c:order val="1"/>
          <c:tx>
            <c:strRef>
              <c:f>'4.5 and 4.6 Port commodities'!$C$7</c:f>
              <c:strCache>
                <c:ptCount val="1"/>
                <c:pt idx="0">
                  <c:v>Coal</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commodities'!$C$8:$C$20</c:f>
              <c:numCache>
                <c:formatCode>0.00</c:formatCode>
                <c:ptCount val="13"/>
                <c:pt idx="0">
                  <c:v>0</c:v>
                </c:pt>
                <c:pt idx="1">
                  <c:v>2.2995269973762331E-6</c:v>
                </c:pt>
                <c:pt idx="2">
                  <c:v>3.2299999929819024E-7</c:v>
                </c:pt>
                <c:pt idx="3">
                  <c:v>0</c:v>
                </c:pt>
                <c:pt idx="4">
                  <c:v>0</c:v>
                </c:pt>
                <c:pt idx="5">
                  <c:v>0</c:v>
                </c:pt>
                <c:pt idx="6">
                  <c:v>0</c:v>
                </c:pt>
                <c:pt idx="7">
                  <c:v>0</c:v>
                </c:pt>
                <c:pt idx="8">
                  <c:v>0</c:v>
                </c:pt>
                <c:pt idx="9">
                  <c:v>1.3714586631412158</c:v>
                </c:pt>
                <c:pt idx="10">
                  <c:v>0</c:v>
                </c:pt>
                <c:pt idx="11">
                  <c:v>0</c:v>
                </c:pt>
                <c:pt idx="12">
                  <c:v>0</c:v>
                </c:pt>
              </c:numCache>
            </c:numRef>
          </c:val>
        </c:ser>
        <c:ser>
          <c:idx val="2"/>
          <c:order val="2"/>
          <c:tx>
            <c:strRef>
              <c:f>'4.5 and 4.6 Port commodities'!$D$7</c:f>
              <c:strCache>
                <c:ptCount val="1"/>
                <c:pt idx="0">
                  <c:v>Logs</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commodities'!$D$8:$D$20</c:f>
              <c:numCache>
                <c:formatCode>0.00</c:formatCode>
                <c:ptCount val="13"/>
                <c:pt idx="0">
                  <c:v>2.5849254304648204</c:v>
                </c:pt>
                <c:pt idx="1">
                  <c:v>2.1997344833471289E-3</c:v>
                </c:pt>
                <c:pt idx="2">
                  <c:v>5.1034636944371767</c:v>
                </c:pt>
                <c:pt idx="3">
                  <c:v>2.1949019611477851</c:v>
                </c:pt>
                <c:pt idx="4">
                  <c:v>1.0169325019433164</c:v>
                </c:pt>
                <c:pt idx="5">
                  <c:v>0.28073527958989142</c:v>
                </c:pt>
                <c:pt idx="6">
                  <c:v>0.89398734990038797</c:v>
                </c:pt>
                <c:pt idx="7">
                  <c:v>0.67319377443194395</c:v>
                </c:pt>
                <c:pt idx="8">
                  <c:v>0.58284566623717549</c:v>
                </c:pt>
                <c:pt idx="9">
                  <c:v>0.42411579848080871</c:v>
                </c:pt>
                <c:pt idx="10">
                  <c:v>0.25692525666207078</c:v>
                </c:pt>
                <c:pt idx="11">
                  <c:v>0.77656728488206861</c:v>
                </c:pt>
                <c:pt idx="12">
                  <c:v>0.41482348163425925</c:v>
                </c:pt>
              </c:numCache>
            </c:numRef>
          </c:val>
        </c:ser>
        <c:ser>
          <c:idx val="3"/>
          <c:order val="3"/>
          <c:tx>
            <c:strRef>
              <c:f>'4.5 and 4.6 Port commodities'!$E$7</c:f>
              <c:strCache>
                <c:ptCount val="1"/>
                <c:pt idx="0">
                  <c:v>Oil, gas, bitumen</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commodities'!$E$8:$E$20</c:f>
              <c:numCache>
                <c:formatCode>0.00</c:formatCode>
                <c:ptCount val="13"/>
                <c:pt idx="0">
                  <c:v>0.20853089994192123</c:v>
                </c:pt>
                <c:pt idx="1">
                  <c:v>2.726434420279714E-3</c:v>
                </c:pt>
                <c:pt idx="2">
                  <c:v>2.8445542958877467E-5</c:v>
                </c:pt>
                <c:pt idx="3">
                  <c:v>0</c:v>
                </c:pt>
                <c:pt idx="4">
                  <c:v>0</c:v>
                </c:pt>
                <c:pt idx="5">
                  <c:v>1.2816453007490152</c:v>
                </c:pt>
                <c:pt idx="6">
                  <c:v>0</c:v>
                </c:pt>
                <c:pt idx="7">
                  <c:v>0</c:v>
                </c:pt>
                <c:pt idx="8">
                  <c:v>0</c:v>
                </c:pt>
                <c:pt idx="9">
                  <c:v>2.5887219962221764E-6</c:v>
                </c:pt>
                <c:pt idx="10">
                  <c:v>6.731559988111258E-6</c:v>
                </c:pt>
                <c:pt idx="11">
                  <c:v>0</c:v>
                </c:pt>
                <c:pt idx="12">
                  <c:v>0</c:v>
                </c:pt>
              </c:numCache>
            </c:numRef>
          </c:val>
        </c:ser>
        <c:ser>
          <c:idx val="4"/>
          <c:order val="4"/>
          <c:tx>
            <c:strRef>
              <c:f>'4.5 and 4.6 Port commodities'!$F$7</c:f>
              <c:strCache>
                <c:ptCount val="1"/>
                <c:pt idx="0">
                  <c:v>Wood chips</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commodities'!$F$8:$F$20</c:f>
              <c:numCache>
                <c:formatCode>0.00</c:formatCode>
                <c:ptCount val="13"/>
                <c:pt idx="0">
                  <c:v>0.25891599974036217</c:v>
                </c:pt>
                <c:pt idx="1">
                  <c:v>2.3661699945762394E-5</c:v>
                </c:pt>
                <c:pt idx="2">
                  <c:v>5.6254949913636667E-6</c:v>
                </c:pt>
                <c:pt idx="3">
                  <c:v>0</c:v>
                </c:pt>
                <c:pt idx="4">
                  <c:v>5.303305036612424E-2</c:v>
                </c:pt>
                <c:pt idx="5">
                  <c:v>0</c:v>
                </c:pt>
                <c:pt idx="6">
                  <c:v>0</c:v>
                </c:pt>
                <c:pt idx="7">
                  <c:v>0</c:v>
                </c:pt>
                <c:pt idx="8">
                  <c:v>0</c:v>
                </c:pt>
                <c:pt idx="9">
                  <c:v>1.5949999979056884E-6</c:v>
                </c:pt>
                <c:pt idx="10">
                  <c:v>1.9834319973597305E-6</c:v>
                </c:pt>
                <c:pt idx="11">
                  <c:v>0</c:v>
                </c:pt>
                <c:pt idx="12">
                  <c:v>0.214</c:v>
                </c:pt>
              </c:numCache>
            </c:numRef>
          </c:val>
        </c:ser>
        <c:ser>
          <c:idx val="5"/>
          <c:order val="5"/>
          <c:tx>
            <c:strRef>
              <c:f>'4.5 and 4.6 Port commodities'!$G$7</c:f>
              <c:strCache>
                <c:ptCount val="1"/>
                <c:pt idx="0">
                  <c:v>Other</c:v>
                </c:pt>
              </c:strCache>
            </c:strRef>
          </c:tx>
          <c:cat>
            <c:strRef>
              <c:f>'4.5 and 4.6 Port commodities'!$A$8:$A$20</c:f>
              <c:strCache>
                <c:ptCount val="13"/>
                <c:pt idx="0">
                  <c:v>Northport</c:v>
                </c:pt>
                <c:pt idx="1">
                  <c:v>Auckland</c:v>
                </c:pt>
                <c:pt idx="2">
                  <c:v>Tauranga</c:v>
                </c:pt>
                <c:pt idx="3">
                  <c:v>Eastland</c:v>
                </c:pt>
                <c:pt idx="4">
                  <c:v>Napier</c:v>
                </c:pt>
                <c:pt idx="5">
                  <c:v>Taranaki</c:v>
                </c:pt>
                <c:pt idx="6">
                  <c:v>CentrePort</c:v>
                </c:pt>
                <c:pt idx="7">
                  <c:v>Marlborough</c:v>
                </c:pt>
                <c:pt idx="8">
                  <c:v>Nelson</c:v>
                </c:pt>
                <c:pt idx="9">
                  <c:v>Lyttelton</c:v>
                </c:pt>
                <c:pt idx="10">
                  <c:v>PrimePort</c:v>
                </c:pt>
                <c:pt idx="11">
                  <c:v>Otago</c:v>
                </c:pt>
                <c:pt idx="12">
                  <c:v>South Port</c:v>
                </c:pt>
              </c:strCache>
            </c:strRef>
          </c:cat>
          <c:val>
            <c:numRef>
              <c:f>'4.5 and 4.6 Port commodities'!$G$8:$G$20</c:f>
              <c:numCache>
                <c:formatCode>0.00</c:formatCode>
                <c:ptCount val="13"/>
                <c:pt idx="0">
                  <c:v>0.18077445183460258</c:v>
                </c:pt>
                <c:pt idx="1">
                  <c:v>0.47388769691211902</c:v>
                </c:pt>
                <c:pt idx="2">
                  <c:v>2.838892906780246</c:v>
                </c:pt>
                <c:pt idx="3">
                  <c:v>2.1391806961721157E-2</c:v>
                </c:pt>
                <c:pt idx="4">
                  <c:v>0.28683234945685698</c:v>
                </c:pt>
                <c:pt idx="5">
                  <c:v>2.9972529607730333E-2</c:v>
                </c:pt>
                <c:pt idx="6">
                  <c:v>3.86893274193375E-3</c:v>
                </c:pt>
                <c:pt idx="7">
                  <c:v>2.2407456974717205E-2</c:v>
                </c:pt>
                <c:pt idx="8">
                  <c:v>0.13932127339604297</c:v>
                </c:pt>
                <c:pt idx="9">
                  <c:v>2.6869469768435621E-2</c:v>
                </c:pt>
                <c:pt idx="10">
                  <c:v>4.67734532582849E-2</c:v>
                </c:pt>
                <c:pt idx="11">
                  <c:v>4.5320894048767593E-3</c:v>
                </c:pt>
                <c:pt idx="12">
                  <c:v>0.23313137078624277</c:v>
                </c:pt>
              </c:numCache>
            </c:numRef>
          </c:val>
        </c:ser>
        <c:overlap val="100"/>
        <c:axId val="94864512"/>
        <c:axId val="94866048"/>
      </c:barChart>
      <c:catAx>
        <c:axId val="94864512"/>
        <c:scaling>
          <c:orientation val="minMax"/>
        </c:scaling>
        <c:axPos val="b"/>
        <c:tickLblPos val="nextTo"/>
        <c:crossAx val="94866048"/>
        <c:crosses val="autoZero"/>
        <c:auto val="1"/>
        <c:lblAlgn val="ctr"/>
        <c:lblOffset val="100"/>
      </c:catAx>
      <c:valAx>
        <c:axId val="94866048"/>
        <c:scaling>
          <c:orientation val="minMax"/>
        </c:scaling>
        <c:axPos val="l"/>
        <c:majorGridlines/>
        <c:numFmt formatCode="0" sourceLinked="0"/>
        <c:tickLblPos val="nextTo"/>
        <c:crossAx val="94864512"/>
        <c:crosses val="autoZero"/>
        <c:crossBetween val="between"/>
      </c:valAx>
    </c:plotArea>
    <c:legend>
      <c:legendPos val="r"/>
      <c:layout/>
    </c:legend>
    <c:plotVisOnly val="1"/>
  </c:chart>
  <c:printSettings>
    <c:headerFooter/>
    <c:pageMargins b="0.75000000000000411" l="0.70000000000000062" r="0.70000000000000062" t="0.750000000000004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'4.5 and 4.6 Port commodities'!$K$7</c:f>
              <c:strCache>
                <c:ptCount val="1"/>
                <c:pt idx="0">
                  <c:v>Chemicals, plastics, rubber</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commodities'!$K$8:$K$16</c:f>
              <c:numCache>
                <c:formatCode>0.00</c:formatCode>
                <c:ptCount val="9"/>
                <c:pt idx="0">
                  <c:v>0.10313757074299999</c:v>
                </c:pt>
                <c:pt idx="1">
                  <c:v>0.18948757763599999</c:v>
                </c:pt>
                <c:pt idx="2">
                  <c:v>4.9772223279999995E-3</c:v>
                </c:pt>
                <c:pt idx="3">
                  <c:v>2.8208078226000001E-2</c:v>
                </c:pt>
                <c:pt idx="4">
                  <c:v>8.6570418400000004E-4</c:v>
                </c:pt>
                <c:pt idx="5">
                  <c:v>2.0942774423999999E-2</c:v>
                </c:pt>
                <c:pt idx="6">
                  <c:v>1.502352983E-3</c:v>
                </c:pt>
                <c:pt idx="7">
                  <c:v>9.8076731059999998E-3</c:v>
                </c:pt>
                <c:pt idx="8">
                  <c:v>2.324961197E-3</c:v>
                </c:pt>
              </c:numCache>
            </c:numRef>
          </c:val>
        </c:ser>
        <c:ser>
          <c:idx val="1"/>
          <c:order val="1"/>
          <c:tx>
            <c:strRef>
              <c:f>'4.5 and 4.6 Port commodities'!$L$7</c:f>
              <c:strCache>
                <c:ptCount val="1"/>
                <c:pt idx="0">
                  <c:v>Dairy</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commodities'!$L$8:$L$16</c:f>
              <c:numCache>
                <c:formatCode>0.00</c:formatCode>
                <c:ptCount val="9"/>
                <c:pt idx="0">
                  <c:v>0.12359055263499999</c:v>
                </c:pt>
                <c:pt idx="1">
                  <c:v>1.4845863164140001</c:v>
                </c:pt>
                <c:pt idx="2">
                  <c:v>0.10843019452199999</c:v>
                </c:pt>
                <c:pt idx="3">
                  <c:v>3.2040377153000003E-2</c:v>
                </c:pt>
                <c:pt idx="4">
                  <c:v>1.8331921982E-2</c:v>
                </c:pt>
                <c:pt idx="5">
                  <c:v>0.51093763380399992</c:v>
                </c:pt>
                <c:pt idx="6">
                  <c:v>0.28251345390799998</c:v>
                </c:pt>
                <c:pt idx="7">
                  <c:v>0.37108948648400003</c:v>
                </c:pt>
                <c:pt idx="8">
                  <c:v>6.4308220898999999E-2</c:v>
                </c:pt>
              </c:numCache>
            </c:numRef>
          </c:val>
        </c:ser>
        <c:ser>
          <c:idx val="2"/>
          <c:order val="2"/>
          <c:tx>
            <c:strRef>
              <c:f>'4.5 and 4.6 Port commodities'!$M$7</c:f>
              <c:strCache>
                <c:ptCount val="1"/>
                <c:pt idx="0">
                  <c:v>Meat and Fish</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commodities'!$M$8:$M$16</c:f>
              <c:numCache>
                <c:formatCode>0.00</c:formatCode>
                <c:ptCount val="9"/>
                <c:pt idx="0">
                  <c:v>0.122782589283</c:v>
                </c:pt>
                <c:pt idx="1">
                  <c:v>0.42059249963399997</c:v>
                </c:pt>
                <c:pt idx="2">
                  <c:v>0.13069711100600001</c:v>
                </c:pt>
                <c:pt idx="3">
                  <c:v>8.6710145244000003E-2</c:v>
                </c:pt>
                <c:pt idx="4">
                  <c:v>4.3149142884E-2</c:v>
                </c:pt>
                <c:pt idx="5">
                  <c:v>0.14496829577000001</c:v>
                </c:pt>
                <c:pt idx="6">
                  <c:v>4.3400888409999998E-2</c:v>
                </c:pt>
                <c:pt idx="7">
                  <c:v>0.21725815555200001</c:v>
                </c:pt>
                <c:pt idx="8">
                  <c:v>1.3364931268999999E-2</c:v>
                </c:pt>
              </c:numCache>
            </c:numRef>
          </c:val>
        </c:ser>
        <c:ser>
          <c:idx val="3"/>
          <c:order val="3"/>
          <c:tx>
            <c:strRef>
              <c:f>'4.5 and 4.6 Port commodities'!$N$7</c:f>
              <c:strCache>
                <c:ptCount val="1"/>
                <c:pt idx="0">
                  <c:v>Paper products</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commodities'!$N$8:$N$16</c:f>
              <c:numCache>
                <c:formatCode>0.00</c:formatCode>
                <c:ptCount val="9"/>
                <c:pt idx="0">
                  <c:v>0.16855980164199999</c:v>
                </c:pt>
                <c:pt idx="1">
                  <c:v>0.71782376974999995</c:v>
                </c:pt>
                <c:pt idx="2">
                  <c:v>0.34398355846900003</c:v>
                </c:pt>
                <c:pt idx="3">
                  <c:v>3.3916438707999999E-2</c:v>
                </c:pt>
                <c:pt idx="4">
                  <c:v>8.6596406110000003E-3</c:v>
                </c:pt>
                <c:pt idx="5">
                  <c:v>7.1582035294999999E-2</c:v>
                </c:pt>
                <c:pt idx="6">
                  <c:v>1.9129055390000001E-3</c:v>
                </c:pt>
                <c:pt idx="7">
                  <c:v>1.7243381309000001E-2</c:v>
                </c:pt>
                <c:pt idx="8">
                  <c:v>4.9084909929999997E-3</c:v>
                </c:pt>
              </c:numCache>
            </c:numRef>
          </c:val>
        </c:ser>
        <c:ser>
          <c:idx val="4"/>
          <c:order val="4"/>
          <c:tx>
            <c:strRef>
              <c:f>'4.5 and 4.6 Port commodities'!$O$7</c:f>
              <c:strCache>
                <c:ptCount val="1"/>
                <c:pt idx="0">
                  <c:v>Processed wood</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commodities'!$O$8:$O$16</c:f>
              <c:numCache>
                <c:formatCode>0.00</c:formatCode>
                <c:ptCount val="9"/>
                <c:pt idx="0">
                  <c:v>0.14598110359399999</c:v>
                </c:pt>
                <c:pt idx="1">
                  <c:v>0.49985833120599998</c:v>
                </c:pt>
                <c:pt idx="2">
                  <c:v>0.13798901781100001</c:v>
                </c:pt>
                <c:pt idx="3">
                  <c:v>1.3188687063E-2</c:v>
                </c:pt>
                <c:pt idx="4">
                  <c:v>0.11157711626900001</c:v>
                </c:pt>
                <c:pt idx="5">
                  <c:v>0.15126432956999999</c:v>
                </c:pt>
                <c:pt idx="6">
                  <c:v>5.8663999999999999E-5</c:v>
                </c:pt>
                <c:pt idx="7">
                  <c:v>0.128509790875</c:v>
                </c:pt>
                <c:pt idx="8">
                  <c:v>7.2171078898000007E-2</c:v>
                </c:pt>
              </c:numCache>
            </c:numRef>
          </c:val>
        </c:ser>
        <c:ser>
          <c:idx val="5"/>
          <c:order val="5"/>
          <c:tx>
            <c:strRef>
              <c:f>'4.5 and 4.6 Port commodities'!$P$7</c:f>
              <c:strCache>
                <c:ptCount val="1"/>
                <c:pt idx="0">
                  <c:v>Veg, fruit, foodstuff</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commodities'!$P$8:$P$16</c:f>
              <c:numCache>
                <c:formatCode>0.00</c:formatCode>
                <c:ptCount val="9"/>
                <c:pt idx="0">
                  <c:v>0.56308841659300002</c:v>
                </c:pt>
                <c:pt idx="1">
                  <c:v>0.85915591042000006</c:v>
                </c:pt>
                <c:pt idx="2">
                  <c:v>0.449099745115</c:v>
                </c:pt>
                <c:pt idx="3">
                  <c:v>6.6898270061000006E-2</c:v>
                </c:pt>
                <c:pt idx="4">
                  <c:v>0.122241971347</c:v>
                </c:pt>
                <c:pt idx="5">
                  <c:v>0.17310793556600002</c:v>
                </c:pt>
                <c:pt idx="6">
                  <c:v>3.6817312129000003E-2</c:v>
                </c:pt>
                <c:pt idx="7">
                  <c:v>6.4528983612999996E-2</c:v>
                </c:pt>
                <c:pt idx="8">
                  <c:v>1.2621951205000001E-2</c:v>
                </c:pt>
              </c:numCache>
            </c:numRef>
          </c:val>
        </c:ser>
        <c:ser>
          <c:idx val="6"/>
          <c:order val="6"/>
          <c:tx>
            <c:strRef>
              <c:f>'4.5 and 4.6 Port commodities'!$Q$7</c:f>
              <c:strCache>
                <c:ptCount val="1"/>
                <c:pt idx="0">
                  <c:v>Other</c:v>
                </c:pt>
              </c:strCache>
            </c:strRef>
          </c:tx>
          <c:cat>
            <c:strRef>
              <c:f>'4.5 and 4.6 Port commodities'!$J$8:$J$16</c:f>
              <c:strCache>
                <c:ptCount val="9"/>
                <c:pt idx="0">
                  <c:v>Auckland</c:v>
                </c:pt>
                <c:pt idx="1">
                  <c:v>Tauranga</c:v>
                </c:pt>
                <c:pt idx="2">
                  <c:v>Napier</c:v>
                </c:pt>
                <c:pt idx="3">
                  <c:v>CentrePort</c:v>
                </c:pt>
                <c:pt idx="4">
                  <c:v>Nelson</c:v>
                </c:pt>
                <c:pt idx="5">
                  <c:v>Lyttelton</c:v>
                </c:pt>
                <c:pt idx="6">
                  <c:v>PrimePort</c:v>
                </c:pt>
                <c:pt idx="7">
                  <c:v>Otago</c:v>
                </c:pt>
                <c:pt idx="8">
                  <c:v>South Port</c:v>
                </c:pt>
              </c:strCache>
            </c:strRef>
          </c:cat>
          <c:val>
            <c:numRef>
              <c:f>'4.5 and 4.6 Port commodities'!$Q$8:$Q$16</c:f>
              <c:numCache>
                <c:formatCode>0.00</c:formatCode>
                <c:ptCount val="9"/>
                <c:pt idx="0">
                  <c:v>0.57133322495399996</c:v>
                </c:pt>
                <c:pt idx="1">
                  <c:v>0.63826524547700003</c:v>
                </c:pt>
                <c:pt idx="2">
                  <c:v>0.151023490319</c:v>
                </c:pt>
                <c:pt idx="3">
                  <c:v>0.118198747051</c:v>
                </c:pt>
                <c:pt idx="4">
                  <c:v>8.2533623989999999E-3</c:v>
                </c:pt>
                <c:pt idx="5">
                  <c:v>0.22700896213300001</c:v>
                </c:pt>
                <c:pt idx="6">
                  <c:v>1.0971982252000001E-2</c:v>
                </c:pt>
                <c:pt idx="7">
                  <c:v>7.4735484823999998E-2</c:v>
                </c:pt>
                <c:pt idx="8">
                  <c:v>9.6621334153999996E-2</c:v>
                </c:pt>
              </c:numCache>
            </c:numRef>
          </c:val>
        </c:ser>
        <c:overlap val="100"/>
        <c:axId val="95058560"/>
        <c:axId val="95072640"/>
      </c:barChart>
      <c:catAx>
        <c:axId val="95058560"/>
        <c:scaling>
          <c:orientation val="minMax"/>
        </c:scaling>
        <c:axPos val="b"/>
        <c:tickLblPos val="nextTo"/>
        <c:crossAx val="95072640"/>
        <c:crosses val="autoZero"/>
        <c:auto val="1"/>
        <c:lblAlgn val="ctr"/>
        <c:lblOffset val="100"/>
      </c:catAx>
      <c:valAx>
        <c:axId val="95072640"/>
        <c:scaling>
          <c:orientation val="minMax"/>
          <c:max val="5"/>
        </c:scaling>
        <c:axPos val="l"/>
        <c:majorGridlines/>
        <c:numFmt formatCode="0" sourceLinked="0"/>
        <c:tickLblPos val="nextTo"/>
        <c:crossAx val="95058560"/>
        <c:crosses val="autoZero"/>
        <c:crossBetween val="between"/>
        <c:majorUnit val="1"/>
      </c:valAx>
    </c:plotArea>
    <c:legend>
      <c:legendPos val="r"/>
      <c:layout/>
    </c:legend>
    <c:plotVisOnly val="1"/>
  </c:chart>
  <c:printSettings>
    <c:headerFooter/>
    <c:pageMargins b="0.75000000000000255" l="0.70000000000000062" r="0.70000000000000062" t="0.750000000000002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1"/>
          <c:order val="1"/>
          <c:tx>
            <c:strRef>
              <c:f>'4.7 Cruise visits 1'!$C$6</c:f>
              <c:strCache>
                <c:ptCount val="1"/>
                <c:pt idx="0">
                  <c:v>Passengers (left axis)</c:v>
                </c:pt>
              </c:strCache>
            </c:strRef>
          </c:tx>
          <c:spPr>
            <a:ln>
              <a:solidFill>
                <a:srgbClr val="7030A0"/>
              </a:solidFill>
            </a:ln>
          </c:spPr>
          <c:marker>
            <c:symbol val="none"/>
          </c:marker>
          <c:cat>
            <c:strRef>
              <c:f>'4.7 Cruise visits 1'!$A$7:$A$13</c:f>
              <c:strCache>
                <c:ptCount val="7"/>
                <c:pt idx="0">
                  <c:v>2009/10</c:v>
                </c:pt>
                <c:pt idx="1">
                  <c:v>2010/11</c:v>
                </c:pt>
                <c:pt idx="2">
                  <c:v>2011/12</c:v>
                </c:pt>
                <c:pt idx="3">
                  <c:v>2012/13</c:v>
                </c:pt>
                <c:pt idx="4">
                  <c:v>2013/14</c:v>
                </c:pt>
                <c:pt idx="5">
                  <c:v>2014/15</c:v>
                </c:pt>
                <c:pt idx="6">
                  <c:v>2015/16</c:v>
                </c:pt>
              </c:strCache>
            </c:strRef>
          </c:cat>
          <c:val>
            <c:numRef>
              <c:f>'4.7 Cruise visits 1'!$C$7:$C$13</c:f>
              <c:numCache>
                <c:formatCode>#,##0</c:formatCode>
                <c:ptCount val="7"/>
                <c:pt idx="0">
                  <c:v>109951</c:v>
                </c:pt>
                <c:pt idx="1">
                  <c:v>136168</c:v>
                </c:pt>
                <c:pt idx="2">
                  <c:v>173819</c:v>
                </c:pt>
                <c:pt idx="3">
                  <c:v>211430</c:v>
                </c:pt>
                <c:pt idx="4">
                  <c:v>202722</c:v>
                </c:pt>
                <c:pt idx="5">
                  <c:v>201370</c:v>
                </c:pt>
                <c:pt idx="6">
                  <c:v>254409</c:v>
                </c:pt>
              </c:numCache>
            </c:numRef>
          </c:val>
        </c:ser>
        <c:marker val="1"/>
        <c:axId val="95340416"/>
        <c:axId val="95341952"/>
      </c:lineChart>
      <c:lineChart>
        <c:grouping val="standard"/>
        <c:ser>
          <c:idx val="0"/>
          <c:order val="0"/>
          <c:tx>
            <c:strRef>
              <c:f>'4.7 Cruise visits 1'!$B$6</c:f>
              <c:strCache>
                <c:ptCount val="1"/>
                <c:pt idx="0">
                  <c:v>Voyages (right axis)</c:v>
                </c:pt>
              </c:strCache>
            </c:strRef>
          </c:tx>
          <c:marker>
            <c:symbol val="none"/>
          </c:marker>
          <c:cat>
            <c:strRef>
              <c:f>'4.7 Cruise visits 1'!$A$7:$A$13</c:f>
              <c:strCache>
                <c:ptCount val="7"/>
                <c:pt idx="0">
                  <c:v>2009/10</c:v>
                </c:pt>
                <c:pt idx="1">
                  <c:v>2010/11</c:v>
                </c:pt>
                <c:pt idx="2">
                  <c:v>2011/12</c:v>
                </c:pt>
                <c:pt idx="3">
                  <c:v>2012/13</c:v>
                </c:pt>
                <c:pt idx="4">
                  <c:v>2013/14</c:v>
                </c:pt>
                <c:pt idx="5">
                  <c:v>2014/15</c:v>
                </c:pt>
                <c:pt idx="6">
                  <c:v>2015/16</c:v>
                </c:pt>
              </c:strCache>
            </c:strRef>
          </c:cat>
          <c:val>
            <c:numRef>
              <c:f>'4.7 Cruise visits 1'!$B$7:$B$13</c:f>
              <c:numCache>
                <c:formatCode>General</c:formatCode>
                <c:ptCount val="7"/>
                <c:pt idx="0">
                  <c:v>81</c:v>
                </c:pt>
                <c:pt idx="1">
                  <c:v>93</c:v>
                </c:pt>
                <c:pt idx="2">
                  <c:v>121</c:v>
                </c:pt>
                <c:pt idx="3">
                  <c:v>129</c:v>
                </c:pt>
                <c:pt idx="4">
                  <c:v>119</c:v>
                </c:pt>
                <c:pt idx="5">
                  <c:v>127</c:v>
                </c:pt>
                <c:pt idx="6">
                  <c:v>138</c:v>
                </c:pt>
              </c:numCache>
            </c:numRef>
          </c:val>
        </c:ser>
        <c:marker val="1"/>
        <c:axId val="95349376"/>
        <c:axId val="95347840"/>
      </c:lineChart>
      <c:catAx>
        <c:axId val="95340416"/>
        <c:scaling>
          <c:orientation val="minMax"/>
        </c:scaling>
        <c:axPos val="b"/>
        <c:tickLblPos val="nextTo"/>
        <c:crossAx val="95341952"/>
        <c:crosses val="autoZero"/>
        <c:auto val="1"/>
        <c:lblAlgn val="ctr"/>
        <c:lblOffset val="100"/>
      </c:catAx>
      <c:valAx>
        <c:axId val="95341952"/>
        <c:scaling>
          <c:orientation val="minMax"/>
        </c:scaling>
        <c:axPos val="l"/>
        <c:majorGridlines/>
        <c:numFmt formatCode="#,##0" sourceLinked="1"/>
        <c:tickLblPos val="nextTo"/>
        <c:crossAx val="95340416"/>
        <c:crosses val="autoZero"/>
        <c:crossBetween val="between"/>
      </c:valAx>
      <c:valAx>
        <c:axId val="95347840"/>
        <c:scaling>
          <c:orientation val="minMax"/>
        </c:scaling>
        <c:axPos val="r"/>
        <c:numFmt formatCode="General" sourceLinked="1"/>
        <c:tickLblPos val="nextTo"/>
        <c:crossAx val="95349376"/>
        <c:crosses val="max"/>
        <c:crossBetween val="between"/>
      </c:valAx>
      <c:catAx>
        <c:axId val="95349376"/>
        <c:scaling>
          <c:orientation val="minMax"/>
        </c:scaling>
        <c:delete val="1"/>
        <c:axPos val="b"/>
        <c:tickLblPos val="none"/>
        <c:crossAx val="95347840"/>
        <c:crosses val="autoZero"/>
        <c:auto val="1"/>
        <c:lblAlgn val="ctr"/>
        <c:lblOffset val="100"/>
      </c:cat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clustered"/>
        <c:ser>
          <c:idx val="0"/>
          <c:order val="0"/>
          <c:tx>
            <c:strRef>
              <c:f>'4.8 Cruise visits 2'!$B$5</c:f>
              <c:strCache>
                <c:ptCount val="1"/>
              </c:strCache>
            </c:strRef>
          </c:tx>
          <c:cat>
            <c:strRef>
              <c:f>'4.8 Cruise visits 2'!$A$6:$A$16</c:f>
              <c:strCache>
                <c:ptCount val="11"/>
                <c:pt idx="0">
                  <c:v>Auckland</c:v>
                </c:pt>
                <c:pt idx="1">
                  <c:v>Wellington</c:v>
                </c:pt>
                <c:pt idx="2">
                  <c:v>Bay of Plenty</c:v>
                </c:pt>
                <c:pt idx="3">
                  <c:v>Southland</c:v>
                </c:pt>
                <c:pt idx="4">
                  <c:v>Otago</c:v>
                </c:pt>
                <c:pt idx="5">
                  <c:v>Canterbury</c:v>
                </c:pt>
                <c:pt idx="6">
                  <c:v>Northland</c:v>
                </c:pt>
                <c:pt idx="7">
                  <c:v>Hawke's Bay</c:v>
                </c:pt>
                <c:pt idx="8">
                  <c:v>Marlborough</c:v>
                </c:pt>
                <c:pt idx="9">
                  <c:v>Gisborne</c:v>
                </c:pt>
                <c:pt idx="10">
                  <c:v>Others</c:v>
                </c:pt>
              </c:strCache>
            </c:strRef>
          </c:cat>
          <c:val>
            <c:numRef>
              <c:f>'4.8 Cruise visits 2'!$B$6:$B$16</c:f>
              <c:numCache>
                <c:formatCode>_-* #,##0_-;\-* #,##0_-;_-* "-"??_-;_-@_-</c:formatCode>
                <c:ptCount val="11"/>
                <c:pt idx="0">
                  <c:v>230800</c:v>
                </c:pt>
                <c:pt idx="1">
                  <c:v>164800</c:v>
                </c:pt>
                <c:pt idx="2">
                  <c:v>164300</c:v>
                </c:pt>
                <c:pt idx="3">
                  <c:v>143100</c:v>
                </c:pt>
                <c:pt idx="4">
                  <c:v>139100</c:v>
                </c:pt>
                <c:pt idx="5">
                  <c:v>122000</c:v>
                </c:pt>
                <c:pt idx="6">
                  <c:v>101300</c:v>
                </c:pt>
                <c:pt idx="7">
                  <c:v>77800</c:v>
                </c:pt>
                <c:pt idx="8">
                  <c:v>74800</c:v>
                </c:pt>
                <c:pt idx="9">
                  <c:v>23800</c:v>
                </c:pt>
                <c:pt idx="10">
                  <c:v>700</c:v>
                </c:pt>
              </c:numCache>
            </c:numRef>
          </c:val>
        </c:ser>
        <c:axId val="95431296"/>
        <c:axId val="95449472"/>
      </c:barChart>
      <c:catAx>
        <c:axId val="95431296"/>
        <c:scaling>
          <c:orientation val="minMax"/>
        </c:scaling>
        <c:axPos val="b"/>
        <c:tickLblPos val="nextTo"/>
        <c:crossAx val="95449472"/>
        <c:crosses val="autoZero"/>
        <c:auto val="1"/>
        <c:lblAlgn val="ctr"/>
        <c:lblOffset val="100"/>
      </c:catAx>
      <c:valAx>
        <c:axId val="95449472"/>
        <c:scaling>
          <c:orientation val="minMax"/>
        </c:scaling>
        <c:axPos val="l"/>
        <c:majorGridlines/>
        <c:numFmt formatCode="_-* #,##0_-;\-* #,##0_-;_-* &quot;-&quot;??_-;_-@_-" sourceLinked="1"/>
        <c:tickLblPos val="nextTo"/>
        <c:crossAx val="95431296"/>
        <c:crosses val="autoZero"/>
        <c:crossBetween val="between"/>
      </c:valAx>
    </c:plotArea>
    <c:plotVisOnly val="1"/>
  </c:chart>
  <c:printSettings>
    <c:headerFooter/>
    <c:pageMargins b="0.75000000000000544" l="0.70000000000000062" r="0.70000000000000062" t="0.750000000000005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'5.2 Air arrivals departures'!$B$5</c:f>
              <c:strCache>
                <c:ptCount val="1"/>
                <c:pt idx="0">
                  <c:v>NZ resident departures</c:v>
                </c:pt>
              </c:strCache>
            </c:strRef>
          </c:tx>
          <c:marker>
            <c:symbol val="none"/>
          </c:marker>
          <c:cat>
            <c:strRef>
              <c:f>'5.2 Air arrivals departures'!$A$6:$A$26</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strCache>
            </c:strRef>
          </c:cat>
          <c:val>
            <c:numRef>
              <c:f>'5.2 Air arrivals departures'!$B$6:$B$26</c:f>
              <c:numCache>
                <c:formatCode>#,##0.00</c:formatCode>
                <c:ptCount val="21"/>
                <c:pt idx="0">
                  <c:v>1.0928789999999999</c:v>
                </c:pt>
                <c:pt idx="1">
                  <c:v>1.1322000000000001</c:v>
                </c:pt>
                <c:pt idx="2">
                  <c:v>1.16672</c:v>
                </c:pt>
                <c:pt idx="3">
                  <c:v>1.184922</c:v>
                </c:pt>
                <c:pt idx="4">
                  <c:v>1.283439</c:v>
                </c:pt>
                <c:pt idx="5">
                  <c:v>1.287296</c:v>
                </c:pt>
                <c:pt idx="6">
                  <c:v>1.2939350000000001</c:v>
                </c:pt>
                <c:pt idx="7">
                  <c:v>1.3744080000000001</c:v>
                </c:pt>
                <c:pt idx="8">
                  <c:v>1.7332099999999999</c:v>
                </c:pt>
                <c:pt idx="9">
                  <c:v>1.871801</c:v>
                </c:pt>
                <c:pt idx="10">
                  <c:v>1.8637840000000001</c:v>
                </c:pt>
                <c:pt idx="11">
                  <c:v>1.9802150000000001</c:v>
                </c:pt>
                <c:pt idx="12">
                  <c:v>1.9671259999999999</c:v>
                </c:pt>
                <c:pt idx="13">
                  <c:v>1.9183159999999999</c:v>
                </c:pt>
                <c:pt idx="14">
                  <c:v>2.0262929999999999</c:v>
                </c:pt>
                <c:pt idx="15">
                  <c:v>2.0926550000000002</c:v>
                </c:pt>
                <c:pt idx="16">
                  <c:v>2.169149</c:v>
                </c:pt>
                <c:pt idx="17">
                  <c:v>2.1934339999999999</c:v>
                </c:pt>
                <c:pt idx="18">
                  <c:v>2.2736770000000002</c:v>
                </c:pt>
                <c:pt idx="19">
                  <c:v>2.4089680000000002</c:v>
                </c:pt>
                <c:pt idx="20">
                  <c:v>2.6153659999999999</c:v>
                </c:pt>
              </c:numCache>
            </c:numRef>
          </c:val>
        </c:ser>
        <c:ser>
          <c:idx val="1"/>
          <c:order val="1"/>
          <c:tx>
            <c:strRef>
              <c:f>'5.2 Air arrivals departures'!$C$5</c:f>
              <c:strCache>
                <c:ptCount val="1"/>
                <c:pt idx="0">
                  <c:v>Overseas visitor arrivals</c:v>
                </c:pt>
              </c:strCache>
            </c:strRef>
          </c:tx>
          <c:spPr>
            <a:ln>
              <a:solidFill>
                <a:schemeClr val="accent6">
                  <a:lumMod val="75000"/>
                </a:schemeClr>
              </a:solidFill>
            </a:ln>
          </c:spPr>
          <c:marker>
            <c:symbol val="none"/>
          </c:marker>
          <c:cat>
            <c:strRef>
              <c:f>'5.2 Air arrivals departures'!$A$6:$A$26</c:f>
              <c:str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strCache>
            </c:strRef>
          </c:cat>
          <c:val>
            <c:numRef>
              <c:f>'5.2 Air arrivals departures'!$C$6:$C$26</c:f>
              <c:numCache>
                <c:formatCode>#,##0.00</c:formatCode>
                <c:ptCount val="21"/>
                <c:pt idx="0">
                  <c:v>1.5287200000000001</c:v>
                </c:pt>
                <c:pt idx="1">
                  <c:v>1.497225</c:v>
                </c:pt>
                <c:pt idx="2">
                  <c:v>1.484739</c:v>
                </c:pt>
                <c:pt idx="3">
                  <c:v>1.607478</c:v>
                </c:pt>
                <c:pt idx="4">
                  <c:v>1.7890779999999999</c:v>
                </c:pt>
                <c:pt idx="5">
                  <c:v>1.9098090000000001</c:v>
                </c:pt>
                <c:pt idx="6">
                  <c:v>2.0449619999999999</c:v>
                </c:pt>
                <c:pt idx="7">
                  <c:v>2.1062289999999999</c:v>
                </c:pt>
                <c:pt idx="8">
                  <c:v>2.3476720000000002</c:v>
                </c:pt>
                <c:pt idx="9">
                  <c:v>2.3829500000000001</c:v>
                </c:pt>
                <c:pt idx="10">
                  <c:v>2.4215610000000001</c:v>
                </c:pt>
                <c:pt idx="11">
                  <c:v>2.4656799999999999</c:v>
                </c:pt>
                <c:pt idx="12">
                  <c:v>2.4585029999999999</c:v>
                </c:pt>
                <c:pt idx="13">
                  <c:v>2.4583819999999998</c:v>
                </c:pt>
                <c:pt idx="14">
                  <c:v>2.5250439999999998</c:v>
                </c:pt>
                <c:pt idx="15">
                  <c:v>2.6014439999999999</c:v>
                </c:pt>
                <c:pt idx="16">
                  <c:v>2.5646179999999998</c:v>
                </c:pt>
                <c:pt idx="17">
                  <c:v>2.717695</c:v>
                </c:pt>
                <c:pt idx="18">
                  <c:v>2.8574000000000002</c:v>
                </c:pt>
                <c:pt idx="19">
                  <c:v>3.1319270000000001</c:v>
                </c:pt>
                <c:pt idx="20">
                  <c:v>3.4999389999999999</c:v>
                </c:pt>
              </c:numCache>
            </c:numRef>
          </c:val>
        </c:ser>
        <c:marker val="1"/>
        <c:axId val="95577216"/>
        <c:axId val="95578752"/>
      </c:lineChart>
      <c:catAx>
        <c:axId val="95577216"/>
        <c:scaling>
          <c:orientation val="minMax"/>
        </c:scaling>
        <c:axPos val="b"/>
        <c:tickLblPos val="nextTo"/>
        <c:crossAx val="95578752"/>
        <c:crosses val="autoZero"/>
        <c:auto val="1"/>
        <c:lblAlgn val="ctr"/>
        <c:lblOffset val="100"/>
      </c:catAx>
      <c:valAx>
        <c:axId val="95578752"/>
        <c:scaling>
          <c:orientation val="minMax"/>
        </c:scaling>
        <c:axPos val="l"/>
        <c:majorGridlines/>
        <c:numFmt formatCode="#,##0.0" sourceLinked="0"/>
        <c:tickLblPos val="nextTo"/>
        <c:crossAx val="95577216"/>
        <c:crosses val="autoZero"/>
        <c:crossBetween val="between"/>
      </c:valAx>
    </c:plotArea>
    <c:legend>
      <c:legendPos val="b"/>
      <c:layout/>
    </c:legend>
    <c:plotVisOnly val="1"/>
  </c:chart>
  <c:printSettings>
    <c:headerFooter/>
    <c:pageMargins b="0.75000000000000533" l="0.70000000000000062" r="0.70000000000000062" t="0.750000000000005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'5.3 Main airports'!$B$9</c:f>
              <c:strCache>
                <c:ptCount val="1"/>
                <c:pt idx="0">
                  <c:v>Dunedin</c:v>
                </c:pt>
              </c:strCache>
            </c:strRef>
          </c:tx>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airports'!$B$10:$B$20</c:f>
              <c:numCache>
                <c:formatCode>0.0</c:formatCode>
                <c:ptCount val="11"/>
                <c:pt idx="0">
                  <c:v>0.70399999999999996</c:v>
                </c:pt>
                <c:pt idx="1">
                  <c:v>0.70199999999999996</c:v>
                </c:pt>
                <c:pt idx="2">
                  <c:v>0.70799999999999996</c:v>
                </c:pt>
                <c:pt idx="3">
                  <c:v>0.77</c:v>
                </c:pt>
                <c:pt idx="4">
                  <c:v>0.77800000000000002</c:v>
                </c:pt>
                <c:pt idx="5">
                  <c:v>0.77700000000000002</c:v>
                </c:pt>
                <c:pt idx="6">
                  <c:v>0.85399999999999998</c:v>
                </c:pt>
                <c:pt idx="7">
                  <c:v>0.85799999999999998</c:v>
                </c:pt>
                <c:pt idx="8">
                  <c:v>0.85299999999999998</c:v>
                </c:pt>
                <c:pt idx="9">
                  <c:v>0.86199999999999999</c:v>
                </c:pt>
                <c:pt idx="10">
                  <c:v>0.91</c:v>
                </c:pt>
              </c:numCache>
            </c:numRef>
          </c:val>
        </c:ser>
        <c:ser>
          <c:idx val="1"/>
          <c:order val="1"/>
          <c:tx>
            <c:strRef>
              <c:f>'5.3 Main airports'!$C$9</c:f>
              <c:strCache>
                <c:ptCount val="1"/>
                <c:pt idx="0">
                  <c:v>Queenstown</c:v>
                </c:pt>
              </c:strCache>
            </c:strRef>
          </c:tx>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airports'!$C$10:$C$20</c:f>
              <c:numCache>
                <c:formatCode>0.0</c:formatCode>
                <c:ptCount val="11"/>
                <c:pt idx="0">
                  <c:v>0.63800000000000001</c:v>
                </c:pt>
                <c:pt idx="1">
                  <c:v>0.67200000000000004</c:v>
                </c:pt>
                <c:pt idx="2">
                  <c:v>0.7</c:v>
                </c:pt>
                <c:pt idx="3">
                  <c:v>0.72899999999999998</c:v>
                </c:pt>
                <c:pt idx="4">
                  <c:v>0.878</c:v>
                </c:pt>
                <c:pt idx="5">
                  <c:v>0.96699999999999997</c:v>
                </c:pt>
                <c:pt idx="6">
                  <c:v>1.1559999999999999</c:v>
                </c:pt>
                <c:pt idx="7">
                  <c:v>1.22</c:v>
                </c:pt>
                <c:pt idx="8">
                  <c:v>1.321</c:v>
                </c:pt>
                <c:pt idx="9">
                  <c:v>1.5089999999999999</c:v>
                </c:pt>
                <c:pt idx="10">
                  <c:v>1.651</c:v>
                </c:pt>
              </c:numCache>
            </c:numRef>
          </c:val>
        </c:ser>
        <c:ser>
          <c:idx val="2"/>
          <c:order val="2"/>
          <c:tx>
            <c:strRef>
              <c:f>'5.3 Main airports'!$D$9</c:f>
              <c:strCache>
                <c:ptCount val="1"/>
                <c:pt idx="0">
                  <c:v>Wellington</c:v>
                </c:pt>
              </c:strCache>
            </c:strRef>
          </c:tx>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airports'!$D$10:$D$20</c:f>
              <c:numCache>
                <c:formatCode>0.0</c:formatCode>
                <c:ptCount val="11"/>
                <c:pt idx="0">
                  <c:v>4.5999999999999996</c:v>
                </c:pt>
                <c:pt idx="1">
                  <c:v>4.79</c:v>
                </c:pt>
                <c:pt idx="2">
                  <c:v>5.37</c:v>
                </c:pt>
                <c:pt idx="3">
                  <c:v>5.26</c:v>
                </c:pt>
                <c:pt idx="4">
                  <c:v>5.12</c:v>
                </c:pt>
                <c:pt idx="5">
                  <c:v>5.14</c:v>
                </c:pt>
                <c:pt idx="6">
                  <c:v>5.3</c:v>
                </c:pt>
                <c:pt idx="7">
                  <c:v>5.48</c:v>
                </c:pt>
                <c:pt idx="8">
                  <c:v>5.42</c:v>
                </c:pt>
                <c:pt idx="9">
                  <c:v>5.54</c:v>
                </c:pt>
                <c:pt idx="10">
                  <c:v>5.85</c:v>
                </c:pt>
              </c:numCache>
            </c:numRef>
          </c:val>
        </c:ser>
        <c:ser>
          <c:idx val="3"/>
          <c:order val="3"/>
          <c:tx>
            <c:strRef>
              <c:f>'5.3 Main airports'!$E$9</c:f>
              <c:strCache>
                <c:ptCount val="1"/>
                <c:pt idx="0">
                  <c:v>Christchurch</c:v>
                </c:pt>
              </c:strCache>
            </c:strRef>
          </c:tx>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airports'!$E$10:$E$20</c:f>
              <c:numCache>
                <c:formatCode>0.0</c:formatCode>
                <c:ptCount val="11"/>
                <c:pt idx="0">
                  <c:v>5.46</c:v>
                </c:pt>
                <c:pt idx="1">
                  <c:v>5.64</c:v>
                </c:pt>
                <c:pt idx="2">
                  <c:v>6.04</c:v>
                </c:pt>
                <c:pt idx="3">
                  <c:v>5.9</c:v>
                </c:pt>
                <c:pt idx="4">
                  <c:v>6</c:v>
                </c:pt>
                <c:pt idx="5">
                  <c:v>5.59</c:v>
                </c:pt>
                <c:pt idx="6">
                  <c:v>5.49</c:v>
                </c:pt>
                <c:pt idx="7">
                  <c:v>5.58</c:v>
                </c:pt>
                <c:pt idx="8">
                  <c:v>5.78</c:v>
                </c:pt>
                <c:pt idx="9">
                  <c:v>5.93</c:v>
                </c:pt>
                <c:pt idx="10">
                  <c:v>6.31</c:v>
                </c:pt>
              </c:numCache>
            </c:numRef>
          </c:val>
        </c:ser>
        <c:ser>
          <c:idx val="4"/>
          <c:order val="4"/>
          <c:tx>
            <c:strRef>
              <c:f>'5.3 Main airports'!$F$9</c:f>
              <c:strCache>
                <c:ptCount val="1"/>
                <c:pt idx="0">
                  <c:v>Auckland</c:v>
                </c:pt>
              </c:strCache>
            </c:strRef>
          </c:tx>
          <c:cat>
            <c:numRef>
              <c:f>'5.3 Main airports'!$A$10:$A$20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'5.3 Main airports'!$F$10:$F$20</c:f>
              <c:numCache>
                <c:formatCode>0.0</c:formatCode>
                <c:ptCount val="11"/>
                <c:pt idx="0">
                  <c:v>11.46</c:v>
                </c:pt>
                <c:pt idx="1">
                  <c:v>12.66</c:v>
                </c:pt>
                <c:pt idx="2">
                  <c:v>13.33</c:v>
                </c:pt>
                <c:pt idx="3">
                  <c:v>13.11</c:v>
                </c:pt>
                <c:pt idx="4">
                  <c:v>13.37</c:v>
                </c:pt>
                <c:pt idx="5">
                  <c:v>13.7</c:v>
                </c:pt>
                <c:pt idx="6">
                  <c:v>14.16</c:v>
                </c:pt>
                <c:pt idx="7">
                  <c:v>14.86</c:v>
                </c:pt>
                <c:pt idx="8">
                  <c:v>15.35</c:v>
                </c:pt>
                <c:pt idx="9">
                  <c:v>16.34</c:v>
                </c:pt>
                <c:pt idx="10">
                  <c:v>18.3</c:v>
                </c:pt>
              </c:numCache>
            </c:numRef>
          </c:val>
        </c:ser>
        <c:overlap val="100"/>
        <c:axId val="98059008"/>
        <c:axId val="98060544"/>
      </c:barChart>
      <c:catAx>
        <c:axId val="98059008"/>
        <c:scaling>
          <c:orientation val="minMax"/>
        </c:scaling>
        <c:axPos val="b"/>
        <c:numFmt formatCode="General" sourceLinked="1"/>
        <c:tickLblPos val="nextTo"/>
        <c:crossAx val="98060544"/>
        <c:crosses val="autoZero"/>
        <c:auto val="1"/>
        <c:lblAlgn val="ctr"/>
        <c:lblOffset val="100"/>
      </c:catAx>
      <c:valAx>
        <c:axId val="98060544"/>
        <c:scaling>
          <c:orientation val="minMax"/>
        </c:scaling>
        <c:axPos val="l"/>
        <c:majorGridlines/>
        <c:numFmt formatCode="0" sourceLinked="0"/>
        <c:tickLblPos val="nextTo"/>
        <c:crossAx val="98059008"/>
        <c:crosses val="autoZero"/>
        <c:crossBetween val="between"/>
      </c:valAx>
    </c:plotArea>
    <c:legend>
      <c:legendPos val="r"/>
      <c:layout/>
    </c:legend>
    <c:plotVisOnly val="1"/>
  </c:chart>
  <c:printSettings>
    <c:headerFooter/>
    <c:pageMargins b="0.750000000000004" l="0.70000000000000062" r="0.70000000000000062" t="0.75000000000000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cat>
            <c:strRef>
              <c:f>'5.4 Other airports'!$A$5:$A$34</c:f>
              <c:strCache>
                <c:ptCount val="30"/>
                <c:pt idx="0">
                  <c:v>Nelson</c:v>
                </c:pt>
                <c:pt idx="1">
                  <c:v>Napier</c:v>
                </c:pt>
                <c:pt idx="2">
                  <c:v>Palmerston North</c:v>
                </c:pt>
                <c:pt idx="3">
                  <c:v>New Plymouth</c:v>
                </c:pt>
                <c:pt idx="4">
                  <c:v>Hamilton</c:v>
                </c:pt>
                <c:pt idx="5">
                  <c:v>Tauranga</c:v>
                </c:pt>
                <c:pt idx="6">
                  <c:v>Invercargill</c:v>
                </c:pt>
                <c:pt idx="7">
                  <c:v>Blenheim</c:v>
                </c:pt>
                <c:pt idx="8">
                  <c:v>Rotorua</c:v>
                </c:pt>
                <c:pt idx="9">
                  <c:v>Gisborne</c:v>
                </c:pt>
                <c:pt idx="10">
                  <c:v>Kerikeri</c:v>
                </c:pt>
                <c:pt idx="11">
                  <c:v>Whangarei</c:v>
                </c:pt>
                <c:pt idx="12">
                  <c:v>Paraparaumu</c:v>
                </c:pt>
                <c:pt idx="13">
                  <c:v>Whanganui</c:v>
                </c:pt>
                <c:pt idx="14">
                  <c:v>Hokitika</c:v>
                </c:pt>
                <c:pt idx="15">
                  <c:v>Taupo</c:v>
                </c:pt>
                <c:pt idx="16">
                  <c:v>Timaru</c:v>
                </c:pt>
                <c:pt idx="17">
                  <c:v>Whakatane</c:v>
                </c:pt>
                <c:pt idx="18">
                  <c:v>Westport</c:v>
                </c:pt>
                <c:pt idx="19">
                  <c:v>Stewart Island</c:v>
                </c:pt>
                <c:pt idx="20">
                  <c:v>Chatham Islands</c:v>
                </c:pt>
                <c:pt idx="21">
                  <c:v>Kaitaia</c:v>
                </c:pt>
                <c:pt idx="22">
                  <c:v>Great Barrier Island</c:v>
                </c:pt>
                <c:pt idx="23">
                  <c:v>Karamea</c:v>
                </c:pt>
                <c:pt idx="24">
                  <c:v>Picton</c:v>
                </c:pt>
                <c:pt idx="25">
                  <c:v>Kaikoura</c:v>
                </c:pt>
                <c:pt idx="26">
                  <c:v>North Shore</c:v>
                </c:pt>
                <c:pt idx="27">
                  <c:v>Whitianga</c:v>
                </c:pt>
                <c:pt idx="28">
                  <c:v>Takaka</c:v>
                </c:pt>
                <c:pt idx="29">
                  <c:v>Ardmore</c:v>
                </c:pt>
              </c:strCache>
            </c:strRef>
          </c:cat>
          <c:val>
            <c:numRef>
              <c:f>'5.4 Other airports'!$B$5:$B$34</c:f>
              <c:numCache>
                <c:formatCode>#,##0</c:formatCode>
                <c:ptCount val="30"/>
                <c:pt idx="0">
                  <c:v>865023</c:v>
                </c:pt>
                <c:pt idx="1">
                  <c:v>566431</c:v>
                </c:pt>
                <c:pt idx="2">
                  <c:v>515727</c:v>
                </c:pt>
                <c:pt idx="3">
                  <c:v>411661</c:v>
                </c:pt>
                <c:pt idx="4">
                  <c:v>320000</c:v>
                </c:pt>
                <c:pt idx="5">
                  <c:v>300000</c:v>
                </c:pt>
                <c:pt idx="6">
                  <c:v>289836</c:v>
                </c:pt>
                <c:pt idx="7">
                  <c:v>266905</c:v>
                </c:pt>
                <c:pt idx="8">
                  <c:v>222983</c:v>
                </c:pt>
                <c:pt idx="9">
                  <c:v>150000</c:v>
                </c:pt>
                <c:pt idx="10">
                  <c:v>90000</c:v>
                </c:pt>
                <c:pt idx="11">
                  <c:v>90000</c:v>
                </c:pt>
                <c:pt idx="12">
                  <c:v>80000</c:v>
                </c:pt>
                <c:pt idx="13">
                  <c:v>50000</c:v>
                </c:pt>
                <c:pt idx="14">
                  <c:v>40000</c:v>
                </c:pt>
                <c:pt idx="15">
                  <c:v>37735</c:v>
                </c:pt>
                <c:pt idx="16">
                  <c:v>30000</c:v>
                </c:pt>
                <c:pt idx="17">
                  <c:v>20000</c:v>
                </c:pt>
                <c:pt idx="18">
                  <c:v>20000</c:v>
                </c:pt>
                <c:pt idx="19">
                  <c:v>20000</c:v>
                </c:pt>
                <c:pt idx="20">
                  <c:v>10000</c:v>
                </c:pt>
                <c:pt idx="21">
                  <c:v>5000</c:v>
                </c:pt>
                <c:pt idx="22">
                  <c:v>5000</c:v>
                </c:pt>
                <c:pt idx="23">
                  <c:v>5000</c:v>
                </c:pt>
                <c:pt idx="24">
                  <c:v>5000</c:v>
                </c:pt>
                <c:pt idx="25">
                  <c:v>5000</c:v>
                </c:pt>
                <c:pt idx="26">
                  <c:v>5000</c:v>
                </c:pt>
                <c:pt idx="27">
                  <c:v>5000</c:v>
                </c:pt>
                <c:pt idx="28">
                  <c:v>5000</c:v>
                </c:pt>
                <c:pt idx="29">
                  <c:v>5000</c:v>
                </c:pt>
              </c:numCache>
            </c:numRef>
          </c:val>
        </c:ser>
        <c:axId val="99253632"/>
        <c:axId val="99275904"/>
      </c:barChart>
      <c:catAx>
        <c:axId val="99253632"/>
        <c:scaling>
          <c:orientation val="minMax"/>
        </c:scaling>
        <c:axPos val="b"/>
        <c:tickLblPos val="nextTo"/>
        <c:txPr>
          <a:bodyPr/>
          <a:lstStyle/>
          <a:p>
            <a:pPr>
              <a:defRPr sz="1000"/>
            </a:pPr>
            <a:endParaRPr lang="en-US"/>
          </a:p>
        </c:txPr>
        <c:crossAx val="99275904"/>
        <c:crosses val="autoZero"/>
        <c:auto val="1"/>
        <c:lblAlgn val="ctr"/>
        <c:lblOffset val="100"/>
      </c:catAx>
      <c:valAx>
        <c:axId val="99275904"/>
        <c:scaling>
          <c:orientation val="minMax"/>
          <c:max val="900000"/>
        </c:scaling>
        <c:axPos val="l"/>
        <c:majorGridlines/>
        <c:numFmt formatCode="#,##0" sourceLinked="1"/>
        <c:tickLblPos val="nextTo"/>
        <c:crossAx val="99253632"/>
        <c:crosses val="autoZero"/>
        <c:crossBetween val="between"/>
        <c:majorUnit val="100000"/>
        <c:minorUnit val="20000"/>
      </c:valAx>
    </c:plotArea>
    <c:plotVisOnly val="1"/>
  </c:chart>
  <c:printSettings>
    <c:headerFooter/>
    <c:pageMargins b="0.75000000000000411" l="0.70000000000000062" r="0.70000000000000062" t="0.75000000000000411"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'5.6 Air freight'!$B$6</c:f>
              <c:strCache>
                <c:ptCount val="1"/>
                <c:pt idx="0">
                  <c:v>Imports</c:v>
                </c:pt>
              </c:strCache>
            </c:strRef>
          </c:tx>
          <c:marker>
            <c:symbol val="none"/>
          </c:marker>
          <c:cat>
            <c:numRef>
              <c:f>'5.6 Air freight'!$A$7:$A$34</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'5.6 Air freight'!$B$7:$B$34</c:f>
              <c:numCache>
                <c:formatCode>_-* #,##0_-;\-* #,##0_-;_-* "-"??_-;_-@_-</c:formatCode>
                <c:ptCount val="28"/>
                <c:pt idx="0">
                  <c:v>60147</c:v>
                </c:pt>
                <c:pt idx="1">
                  <c:v>64683</c:v>
                </c:pt>
                <c:pt idx="2">
                  <c:v>54384</c:v>
                </c:pt>
                <c:pt idx="3">
                  <c:v>55149</c:v>
                </c:pt>
                <c:pt idx="4">
                  <c:v>64540</c:v>
                </c:pt>
                <c:pt idx="5">
                  <c:v>78801</c:v>
                </c:pt>
                <c:pt idx="6">
                  <c:v>93639</c:v>
                </c:pt>
                <c:pt idx="7">
                  <c:v>90011</c:v>
                </c:pt>
                <c:pt idx="8">
                  <c:v>90927</c:v>
                </c:pt>
                <c:pt idx="9">
                  <c:v>89494</c:v>
                </c:pt>
                <c:pt idx="10">
                  <c:v>89959</c:v>
                </c:pt>
                <c:pt idx="11">
                  <c:v>92230</c:v>
                </c:pt>
                <c:pt idx="12">
                  <c:v>88046</c:v>
                </c:pt>
                <c:pt idx="13">
                  <c:v>82654</c:v>
                </c:pt>
                <c:pt idx="14">
                  <c:v>88204</c:v>
                </c:pt>
                <c:pt idx="15">
                  <c:v>95734</c:v>
                </c:pt>
                <c:pt idx="16">
                  <c:v>106089</c:v>
                </c:pt>
                <c:pt idx="17">
                  <c:v>106104</c:v>
                </c:pt>
                <c:pt idx="18">
                  <c:v>104446</c:v>
                </c:pt>
                <c:pt idx="19">
                  <c:v>104583</c:v>
                </c:pt>
                <c:pt idx="20">
                  <c:v>88540</c:v>
                </c:pt>
                <c:pt idx="21">
                  <c:v>90891</c:v>
                </c:pt>
                <c:pt idx="22">
                  <c:v>96676</c:v>
                </c:pt>
                <c:pt idx="23">
                  <c:v>95707</c:v>
                </c:pt>
                <c:pt idx="24">
                  <c:v>91406</c:v>
                </c:pt>
                <c:pt idx="25">
                  <c:v>94420</c:v>
                </c:pt>
                <c:pt idx="26">
                  <c:v>97762</c:v>
                </c:pt>
                <c:pt idx="27">
                  <c:v>95007</c:v>
                </c:pt>
              </c:numCache>
            </c:numRef>
          </c:val>
        </c:ser>
        <c:ser>
          <c:idx val="1"/>
          <c:order val="1"/>
          <c:tx>
            <c:strRef>
              <c:f>'5.6 Air freight'!$C$6</c:f>
              <c:strCache>
                <c:ptCount val="1"/>
                <c:pt idx="0">
                  <c:v>Exports</c:v>
                </c:pt>
              </c:strCache>
            </c:strRef>
          </c:tx>
          <c:spPr>
            <a:ln>
              <a:solidFill>
                <a:schemeClr val="bg2">
                  <a:lumMod val="50000"/>
                </a:schemeClr>
              </a:solidFill>
            </a:ln>
          </c:spPr>
          <c:marker>
            <c:symbol val="none"/>
          </c:marker>
          <c:cat>
            <c:numRef>
              <c:f>'5.6 Air freight'!$A$7:$A$34</c:f>
              <c:numCache>
                <c:formatCode>General</c:formatCode>
                <c:ptCount val="28"/>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numCache>
            </c:numRef>
          </c:cat>
          <c:val>
            <c:numRef>
              <c:f>'5.6 Air freight'!$C$7:$C$34</c:f>
              <c:numCache>
                <c:formatCode>_-* #,##0_-;\-* #,##0_-;_-* "-"??_-;_-@_-</c:formatCode>
                <c:ptCount val="28"/>
                <c:pt idx="0">
                  <c:v>62931</c:v>
                </c:pt>
                <c:pt idx="1">
                  <c:v>69420</c:v>
                </c:pt>
                <c:pt idx="2">
                  <c:v>71423</c:v>
                </c:pt>
                <c:pt idx="3">
                  <c:v>78625</c:v>
                </c:pt>
                <c:pt idx="4">
                  <c:v>83444</c:v>
                </c:pt>
                <c:pt idx="5">
                  <c:v>92522</c:v>
                </c:pt>
                <c:pt idx="6">
                  <c:v>92898</c:v>
                </c:pt>
                <c:pt idx="7">
                  <c:v>89916</c:v>
                </c:pt>
                <c:pt idx="8">
                  <c:v>85946</c:v>
                </c:pt>
                <c:pt idx="9">
                  <c:v>101302</c:v>
                </c:pt>
                <c:pt idx="10">
                  <c:v>90830</c:v>
                </c:pt>
                <c:pt idx="11">
                  <c:v>91980</c:v>
                </c:pt>
                <c:pt idx="12">
                  <c:v>91352</c:v>
                </c:pt>
                <c:pt idx="13">
                  <c:v>93738</c:v>
                </c:pt>
                <c:pt idx="14">
                  <c:v>95757</c:v>
                </c:pt>
                <c:pt idx="15">
                  <c:v>98376</c:v>
                </c:pt>
                <c:pt idx="16">
                  <c:v>104043</c:v>
                </c:pt>
                <c:pt idx="17">
                  <c:v>106528</c:v>
                </c:pt>
                <c:pt idx="18">
                  <c:v>104116</c:v>
                </c:pt>
                <c:pt idx="19">
                  <c:v>99249</c:v>
                </c:pt>
                <c:pt idx="20">
                  <c:v>92036</c:v>
                </c:pt>
                <c:pt idx="21">
                  <c:v>100372</c:v>
                </c:pt>
                <c:pt idx="22">
                  <c:v>98113</c:v>
                </c:pt>
                <c:pt idx="23">
                  <c:v>102760</c:v>
                </c:pt>
                <c:pt idx="24">
                  <c:v>108803</c:v>
                </c:pt>
                <c:pt idx="25">
                  <c:v>103510</c:v>
                </c:pt>
                <c:pt idx="26">
                  <c:v>106608</c:v>
                </c:pt>
                <c:pt idx="27">
                  <c:v>112610</c:v>
                </c:pt>
              </c:numCache>
            </c:numRef>
          </c:val>
        </c:ser>
        <c:marker val="1"/>
        <c:axId val="107416960"/>
        <c:axId val="107435136"/>
      </c:lineChart>
      <c:catAx>
        <c:axId val="107416960"/>
        <c:scaling>
          <c:orientation val="minMax"/>
        </c:scaling>
        <c:axPos val="b"/>
        <c:numFmt formatCode="General" sourceLinked="1"/>
        <c:tickLblPos val="nextTo"/>
        <c:crossAx val="107435136"/>
        <c:crosses val="autoZero"/>
        <c:auto val="1"/>
        <c:lblAlgn val="ctr"/>
        <c:lblOffset val="100"/>
      </c:catAx>
      <c:valAx>
        <c:axId val="107435136"/>
        <c:scaling>
          <c:orientation val="minMax"/>
        </c:scaling>
        <c:axPos val="l"/>
        <c:majorGridlines/>
        <c:numFmt formatCode="_-* #,##0_-;\-* #,##0_-;_-* &quot;-&quot;??_-;_-@_-" sourceLinked="1"/>
        <c:tickLblPos val="nextTo"/>
        <c:crossAx val="107416960"/>
        <c:crosses val="autoZero"/>
        <c:crossBetween val="between"/>
      </c:valAx>
    </c:plotArea>
    <c:legend>
      <c:legendPos val="r"/>
      <c:layout/>
    </c:legend>
    <c:plotVisOnly val="1"/>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clustered"/>
        <c:ser>
          <c:idx val="0"/>
          <c:order val="0"/>
          <c:tx>
            <c:strRef>
              <c:f>'Overview brochure'!$B$48</c:f>
              <c:strCache>
                <c:ptCount val="1"/>
                <c:pt idx="0">
                  <c:v>%</c:v>
                </c:pt>
              </c:strCache>
            </c:strRef>
          </c:tx>
          <c:cat>
            <c:numRef>
              <c:f>'Overview brochure'!$A$49:$A$51</c:f>
              <c:numCache>
                <c:formatCode>General</c:formatCode>
                <c:ptCount val="3"/>
                <c:pt idx="0">
                  <c:v>1981</c:v>
                </c:pt>
                <c:pt idx="1">
                  <c:v>2013</c:v>
                </c:pt>
                <c:pt idx="2">
                  <c:v>2063</c:v>
                </c:pt>
              </c:numCache>
            </c:numRef>
          </c:cat>
          <c:val>
            <c:numRef>
              <c:f>'Overview brochure'!$B$49:$B$51</c:f>
              <c:numCache>
                <c:formatCode>0.0</c:formatCode>
                <c:ptCount val="3"/>
                <c:pt idx="0">
                  <c:v>9.9</c:v>
                </c:pt>
                <c:pt idx="1">
                  <c:v>14.3</c:v>
                </c:pt>
                <c:pt idx="2">
                  <c:v>26.7</c:v>
                </c:pt>
              </c:numCache>
            </c:numRef>
          </c:val>
        </c:ser>
        <c:axId val="74572928"/>
        <c:axId val="74574464"/>
      </c:barChart>
      <c:catAx>
        <c:axId val="74572928"/>
        <c:scaling>
          <c:orientation val="minMax"/>
        </c:scaling>
        <c:axPos val="b"/>
        <c:numFmt formatCode="General" sourceLinked="1"/>
        <c:tickLblPos val="nextTo"/>
        <c:crossAx val="74574464"/>
        <c:crosses val="autoZero"/>
        <c:auto val="1"/>
        <c:lblAlgn val="ctr"/>
        <c:lblOffset val="100"/>
      </c:catAx>
      <c:valAx>
        <c:axId val="74574464"/>
        <c:scaling>
          <c:orientation val="minMax"/>
        </c:scaling>
        <c:axPos val="l"/>
        <c:majorGridlines/>
        <c:numFmt formatCode="0" sourceLinked="0"/>
        <c:tickLblPos val="nextTo"/>
        <c:crossAx val="74572928"/>
        <c:crosses val="autoZero"/>
        <c:crossBetween val="between"/>
      </c:valAx>
    </c:plotArea>
    <c:plotVisOnly val="1"/>
  </c:chart>
  <c:printSettings>
    <c:headerFooter/>
    <c:pageMargins b="0.75000000000000322" l="0.70000000000000062" r="0.70000000000000062" t="0.750000000000003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'6.1 Walking'!$A$6</c:f>
              <c:strCache>
                <c:ptCount val="1"/>
                <c:pt idx="0">
                  <c:v>Walking trips (left axis)</c:v>
                </c:pt>
              </c:strCache>
            </c:strRef>
          </c:tx>
          <c:cat>
            <c:strRef>
              <c:f>'6.1 Walking'!$B$5:$K$5</c:f>
              <c:strCache>
                <c:ptCount val="10"/>
                <c:pt idx="0">
                  <c:v>1989/90</c:v>
                </c:pt>
                <c:pt idx="1">
                  <c:v>1997/98</c:v>
                </c:pt>
                <c:pt idx="2">
                  <c:v>2003/07</c:v>
                </c:pt>
                <c:pt idx="3">
                  <c:v>2004/08</c:v>
                </c:pt>
                <c:pt idx="4">
                  <c:v>2005/09</c:v>
                </c:pt>
                <c:pt idx="5">
                  <c:v>2006/10</c:v>
                </c:pt>
                <c:pt idx="6">
                  <c:v>2007/11</c:v>
                </c:pt>
                <c:pt idx="7">
                  <c:v>2008/12</c:v>
                </c:pt>
                <c:pt idx="8">
                  <c:v>2009/13</c:v>
                </c:pt>
                <c:pt idx="9">
                  <c:v>2010/14</c:v>
                </c:pt>
              </c:strCache>
            </c:strRef>
          </c:cat>
          <c:val>
            <c:numRef>
              <c:f>'6.1 Walking'!$B$6:$K$6</c:f>
              <c:numCache>
                <c:formatCode>General</c:formatCode>
                <c:ptCount val="10"/>
                <c:pt idx="0">
                  <c:v>1080</c:v>
                </c:pt>
                <c:pt idx="1">
                  <c:v>1100</c:v>
                </c:pt>
                <c:pt idx="2">
                  <c:v>1000</c:v>
                </c:pt>
                <c:pt idx="3">
                  <c:v>1050</c:v>
                </c:pt>
                <c:pt idx="4">
                  <c:v>1050</c:v>
                </c:pt>
                <c:pt idx="5">
                  <c:v>1030</c:v>
                </c:pt>
                <c:pt idx="6">
                  <c:v>970</c:v>
                </c:pt>
                <c:pt idx="7">
                  <c:v>940</c:v>
                </c:pt>
                <c:pt idx="8">
                  <c:v>920</c:v>
                </c:pt>
                <c:pt idx="9">
                  <c:v>930</c:v>
                </c:pt>
              </c:numCache>
            </c:numRef>
          </c:val>
        </c:ser>
        <c:gapWidth val="102"/>
        <c:axId val="107784832"/>
        <c:axId val="107786624"/>
      </c:barChart>
      <c:lineChart>
        <c:grouping val="standard"/>
        <c:ser>
          <c:idx val="1"/>
          <c:order val="1"/>
          <c:tx>
            <c:strRef>
              <c:f>'6.1 Walking'!$A$7</c:f>
              <c:strCache>
                <c:ptCount val="1"/>
                <c:pt idx="0">
                  <c:v>Cycling trips (right axis)</c:v>
                </c:pt>
              </c:strCache>
            </c:strRef>
          </c:tx>
          <c:spPr>
            <a:ln>
              <a:solidFill>
                <a:schemeClr val="accent6">
                  <a:lumMod val="75000"/>
                </a:schemeClr>
              </a:solidFill>
            </a:ln>
          </c:spPr>
          <c:marker>
            <c:symbol val="none"/>
          </c:marker>
          <c:cat>
            <c:strRef>
              <c:f>'6.1 Walking'!$B$5:$K$5</c:f>
              <c:strCache>
                <c:ptCount val="10"/>
                <c:pt idx="0">
                  <c:v>1989/90</c:v>
                </c:pt>
                <c:pt idx="1">
                  <c:v>1997/98</c:v>
                </c:pt>
                <c:pt idx="2">
                  <c:v>2003/07</c:v>
                </c:pt>
                <c:pt idx="3">
                  <c:v>2004/08</c:v>
                </c:pt>
                <c:pt idx="4">
                  <c:v>2005/09</c:v>
                </c:pt>
                <c:pt idx="5">
                  <c:v>2006/10</c:v>
                </c:pt>
                <c:pt idx="6">
                  <c:v>2007/11</c:v>
                </c:pt>
                <c:pt idx="7">
                  <c:v>2008/12</c:v>
                </c:pt>
                <c:pt idx="8">
                  <c:v>2009/13</c:v>
                </c:pt>
                <c:pt idx="9">
                  <c:v>2010/14</c:v>
                </c:pt>
              </c:strCache>
            </c:strRef>
          </c:cat>
          <c:val>
            <c:numRef>
              <c:f>'6.1 Walking'!$B$7:$K$7</c:f>
              <c:numCache>
                <c:formatCode>General</c:formatCode>
                <c:ptCount val="10"/>
                <c:pt idx="0">
                  <c:v>180</c:v>
                </c:pt>
                <c:pt idx="1">
                  <c:v>110</c:v>
                </c:pt>
                <c:pt idx="2">
                  <c:v>79</c:v>
                </c:pt>
                <c:pt idx="3">
                  <c:v>82</c:v>
                </c:pt>
                <c:pt idx="4">
                  <c:v>83</c:v>
                </c:pt>
                <c:pt idx="5">
                  <c:v>82</c:v>
                </c:pt>
                <c:pt idx="6">
                  <c:v>86</c:v>
                </c:pt>
                <c:pt idx="7">
                  <c:v>84</c:v>
                </c:pt>
                <c:pt idx="8">
                  <c:v>80</c:v>
                </c:pt>
                <c:pt idx="9">
                  <c:v>73</c:v>
                </c:pt>
              </c:numCache>
            </c:numRef>
          </c:val>
        </c:ser>
        <c:marker val="1"/>
        <c:axId val="107789696"/>
        <c:axId val="107788160"/>
      </c:lineChart>
      <c:catAx>
        <c:axId val="107784832"/>
        <c:scaling>
          <c:orientation val="minMax"/>
        </c:scaling>
        <c:axPos val="b"/>
        <c:tickLblPos val="nextTo"/>
        <c:crossAx val="107786624"/>
        <c:crosses val="autoZero"/>
        <c:auto val="1"/>
        <c:lblAlgn val="ctr"/>
        <c:lblOffset val="100"/>
      </c:catAx>
      <c:valAx>
        <c:axId val="107786624"/>
        <c:scaling>
          <c:orientation val="minMax"/>
          <c:min val="0"/>
        </c:scaling>
        <c:axPos val="l"/>
        <c:majorGridlines/>
        <c:numFmt formatCode="General" sourceLinked="1"/>
        <c:tickLblPos val="nextTo"/>
        <c:crossAx val="107784832"/>
        <c:crosses val="autoZero"/>
        <c:crossBetween val="between"/>
      </c:valAx>
      <c:valAx>
        <c:axId val="107788160"/>
        <c:scaling>
          <c:orientation val="minMax"/>
        </c:scaling>
        <c:axPos val="r"/>
        <c:numFmt formatCode="General" sourceLinked="1"/>
        <c:tickLblPos val="nextTo"/>
        <c:crossAx val="107789696"/>
        <c:crosses val="max"/>
        <c:crossBetween val="between"/>
      </c:valAx>
      <c:catAx>
        <c:axId val="107789696"/>
        <c:scaling>
          <c:orientation val="minMax"/>
        </c:scaling>
        <c:delete val="1"/>
        <c:axPos val="b"/>
        <c:tickLblPos val="none"/>
        <c:crossAx val="107788160"/>
        <c:crosses val="autoZero"/>
        <c:auto val="1"/>
        <c:lblAlgn val="ctr"/>
        <c:lblOffset val="100"/>
      </c:catAx>
    </c:plotArea>
    <c:legend>
      <c:legendPos val="b"/>
      <c:layout/>
    </c:legend>
    <c:plotVisOnly val="1"/>
    <c:dispBlanksAs val="gap"/>
  </c:chart>
  <c:printSettings>
    <c:headerFooter/>
    <c:pageMargins b="0.75000000000001443" l="0.70000000000000062" r="0.70000000000000062" t="0.75000000000001443"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NZ"/>
  <c:chart>
    <c:plotArea>
      <c:layout/>
      <c:scatterChart>
        <c:scatterStyle val="lineMarker"/>
        <c:ser>
          <c:idx val="0"/>
          <c:order val="0"/>
          <c:tx>
            <c:strRef>
              <c:f>'6.2 and 6.3 Travel to school'!$B$7</c:f>
              <c:strCache>
                <c:ptCount val="1"/>
                <c:pt idx="0">
                  <c:v>Walk</c:v>
                </c:pt>
              </c:strCache>
            </c:strRef>
          </c:tx>
          <c:xVal>
            <c:numRef>
              <c:f>'6.2 and 6.3 Travel to school'!$C$6:$L$6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school'!$C$7:$L$7</c:f>
              <c:numCache>
                <c:formatCode>0%</c:formatCode>
                <c:ptCount val="10"/>
                <c:pt idx="0">
                  <c:v>0.42</c:v>
                </c:pt>
                <c:pt idx="1">
                  <c:v>0.3</c:v>
                </c:pt>
                <c:pt idx="2">
                  <c:v>0.26</c:v>
                </c:pt>
                <c:pt idx="3">
                  <c:v>0.25</c:v>
                </c:pt>
                <c:pt idx="4">
                  <c:v>0.24</c:v>
                </c:pt>
                <c:pt idx="5">
                  <c:v>0.23</c:v>
                </c:pt>
                <c:pt idx="6">
                  <c:v>0.22</c:v>
                </c:pt>
                <c:pt idx="7">
                  <c:v>0.237280947926411</c:v>
                </c:pt>
                <c:pt idx="8">
                  <c:v>0.277861889539676</c:v>
                </c:pt>
                <c:pt idx="9">
                  <c:v>0.28913682008415303</c:v>
                </c:pt>
              </c:numCache>
            </c:numRef>
          </c:yVal>
        </c:ser>
        <c:ser>
          <c:idx val="1"/>
          <c:order val="1"/>
          <c:tx>
            <c:strRef>
              <c:f>'6.2 and 6.3 Travel to school'!$B$8</c:f>
              <c:strCache>
                <c:ptCount val="1"/>
                <c:pt idx="0">
                  <c:v>Bike</c:v>
                </c:pt>
              </c:strCache>
            </c:strRef>
          </c:tx>
          <c:spPr>
            <a:ln>
              <a:solidFill>
                <a:srgbClr val="F79646">
                  <a:lumMod val="75000"/>
                </a:srgbClr>
              </a:solidFill>
            </a:ln>
          </c:spPr>
          <c:marker>
            <c:spPr>
              <a:solidFill>
                <a:schemeClr val="accent6">
                  <a:lumMod val="75000"/>
                </a:schemeClr>
              </a:solidFill>
            </c:spPr>
          </c:marker>
          <c:xVal>
            <c:numRef>
              <c:f>'6.2 and 6.3 Travel to school'!$C$6:$L$6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school'!$C$8:$L$8</c:f>
              <c:numCache>
                <c:formatCode>0%</c:formatCode>
                <c:ptCount val="10"/>
                <c:pt idx="0">
                  <c:v>0.12</c:v>
                </c:pt>
                <c:pt idx="1">
                  <c:v>7.0000000000000007E-2</c:v>
                </c:pt>
                <c:pt idx="2">
                  <c:v>0.05</c:v>
                </c:pt>
                <c:pt idx="3">
                  <c:v>0.04</c:v>
                </c:pt>
                <c:pt idx="4">
                  <c:v>0.04</c:v>
                </c:pt>
                <c:pt idx="5">
                  <c:v>0.03</c:v>
                </c:pt>
                <c:pt idx="6">
                  <c:v>0.03</c:v>
                </c:pt>
                <c:pt idx="7">
                  <c:v>2.9660118490801374E-2</c:v>
                </c:pt>
                <c:pt idx="8">
                  <c:v>2.2502370183127833E-2</c:v>
                </c:pt>
                <c:pt idx="9">
                  <c:v>2.1066910275306865E-2</c:v>
                </c:pt>
              </c:numCache>
            </c:numRef>
          </c:yVal>
        </c:ser>
        <c:ser>
          <c:idx val="2"/>
          <c:order val="2"/>
          <c:tx>
            <c:strRef>
              <c:f>'6.2 and 6.3 Travel to school'!$B$9</c:f>
              <c:strCache>
                <c:ptCount val="1"/>
                <c:pt idx="0">
                  <c:v>Car passenger</c:v>
                </c:pt>
              </c:strCache>
            </c:strRef>
          </c:tx>
          <c:xVal>
            <c:numRef>
              <c:f>'6.2 and 6.3 Travel to school'!$C$6:$L$6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school'!$C$9:$L$9</c:f>
              <c:numCache>
                <c:formatCode>0%</c:formatCode>
                <c:ptCount val="10"/>
                <c:pt idx="0">
                  <c:v>0.32</c:v>
                </c:pt>
                <c:pt idx="1">
                  <c:v>0.47000000000000003</c:v>
                </c:pt>
                <c:pt idx="2">
                  <c:v>0.56000000000000005</c:v>
                </c:pt>
                <c:pt idx="3">
                  <c:v>0.57000000000000006</c:v>
                </c:pt>
                <c:pt idx="4">
                  <c:v>0.56000000000000005</c:v>
                </c:pt>
                <c:pt idx="5">
                  <c:v>0.57999999999999996</c:v>
                </c:pt>
                <c:pt idx="6">
                  <c:v>0.59</c:v>
                </c:pt>
                <c:pt idx="7">
                  <c:v>0.59249142500779539</c:v>
                </c:pt>
                <c:pt idx="8">
                  <c:v>0.57924610175144053</c:v>
                </c:pt>
                <c:pt idx="9">
                  <c:v>0.57000000000000006</c:v>
                </c:pt>
              </c:numCache>
            </c:numRef>
          </c:yVal>
        </c:ser>
        <c:ser>
          <c:idx val="3"/>
          <c:order val="3"/>
          <c:tx>
            <c:strRef>
              <c:f>'6.2 and 6.3 Travel to school'!$B$10</c:f>
              <c:strCache>
                <c:ptCount val="1"/>
                <c:pt idx="0">
                  <c:v>Public transport</c:v>
                </c:pt>
              </c:strCache>
            </c:strRef>
          </c:tx>
          <c:xVal>
            <c:numRef>
              <c:f>'6.2 and 6.3 Travel to school'!$C$6:$L$6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school'!$C$10:$L$10</c:f>
              <c:numCache>
                <c:formatCode>0%</c:formatCode>
                <c:ptCount val="10"/>
                <c:pt idx="0">
                  <c:v>0.13</c:v>
                </c:pt>
                <c:pt idx="1">
                  <c:v>0.15</c:v>
                </c:pt>
                <c:pt idx="2">
                  <c:v>0.12000000000000001</c:v>
                </c:pt>
                <c:pt idx="3">
                  <c:v>0.14000000000000001</c:v>
                </c:pt>
                <c:pt idx="4">
                  <c:v>0.15</c:v>
                </c:pt>
                <c:pt idx="5">
                  <c:v>0.13999999999999999</c:v>
                </c:pt>
                <c:pt idx="6">
                  <c:v>0.15</c:v>
                </c:pt>
                <c:pt idx="7">
                  <c:v>0.13456813221078889</c:v>
                </c:pt>
                <c:pt idx="8">
                  <c:v>0.11220841694505658</c:v>
                </c:pt>
                <c:pt idx="9">
                  <c:v>0.11287810490624316</c:v>
                </c:pt>
              </c:numCache>
            </c:numRef>
          </c:yVal>
        </c:ser>
        <c:axId val="108824064"/>
        <c:axId val="108825600"/>
      </c:scatterChart>
      <c:valAx>
        <c:axId val="108824064"/>
        <c:scaling>
          <c:orientation val="minMax"/>
        </c:scaling>
        <c:axPos val="b"/>
        <c:numFmt formatCode="0" sourceLinked="1"/>
        <c:tickLblPos val="nextTo"/>
        <c:crossAx val="108825600"/>
        <c:crosses val="autoZero"/>
        <c:crossBetween val="midCat"/>
      </c:valAx>
      <c:valAx>
        <c:axId val="108825600"/>
        <c:scaling>
          <c:orientation val="minMax"/>
          <c:max val="0.60000000000000064"/>
        </c:scaling>
        <c:axPos val="l"/>
        <c:majorGridlines/>
        <c:numFmt formatCode="0%" sourceLinked="1"/>
        <c:tickLblPos val="nextTo"/>
        <c:crossAx val="108824064"/>
        <c:crosses val="autoZero"/>
        <c:crossBetween val="midCat"/>
      </c:valAx>
    </c:plotArea>
    <c:legend>
      <c:legendPos val="r"/>
      <c:layout/>
    </c:legend>
    <c:plotVisOnly val="1"/>
  </c:chart>
  <c:printSettings>
    <c:headerFooter/>
    <c:pageMargins b="0.75000000000000355" l="0.70000000000000062" r="0.70000000000000062" t="0.7500000000000035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NZ"/>
  <c:chart>
    <c:plotArea>
      <c:layout/>
      <c:scatterChart>
        <c:scatterStyle val="smoothMarker"/>
        <c:ser>
          <c:idx val="0"/>
          <c:order val="0"/>
          <c:tx>
            <c:strRef>
              <c:f>'6.2 and 6.3 Travel to school'!$O$7</c:f>
              <c:strCache>
                <c:ptCount val="1"/>
                <c:pt idx="0">
                  <c:v>Walk</c:v>
                </c:pt>
              </c:strCache>
            </c:strRef>
          </c:tx>
          <c:xVal>
            <c:numRef>
              <c:f>'6.2 and 6.3 Travel to school'!$P$6:$Y$6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school'!$P$7:$Y$7</c:f>
              <c:numCache>
                <c:formatCode>0%</c:formatCode>
                <c:ptCount val="10"/>
                <c:pt idx="0">
                  <c:v>0.26</c:v>
                </c:pt>
                <c:pt idx="1">
                  <c:v>0.19</c:v>
                </c:pt>
                <c:pt idx="2">
                  <c:v>0.27</c:v>
                </c:pt>
                <c:pt idx="3">
                  <c:v>0.26</c:v>
                </c:pt>
                <c:pt idx="4">
                  <c:v>0.28999999999999998</c:v>
                </c:pt>
                <c:pt idx="5">
                  <c:v>0.28999999999999998</c:v>
                </c:pt>
                <c:pt idx="6">
                  <c:v>0.27</c:v>
                </c:pt>
                <c:pt idx="7">
                  <c:v>0.28363411222454077</c:v>
                </c:pt>
                <c:pt idx="8">
                  <c:v>0.26005815360905321</c:v>
                </c:pt>
                <c:pt idx="9">
                  <c:v>0.27896632259318821</c:v>
                </c:pt>
              </c:numCache>
            </c:numRef>
          </c:yVal>
          <c:smooth val="1"/>
        </c:ser>
        <c:ser>
          <c:idx val="1"/>
          <c:order val="1"/>
          <c:tx>
            <c:strRef>
              <c:f>'6.2 and 6.3 Travel to school'!$O$8</c:f>
              <c:strCache>
                <c:ptCount val="1"/>
                <c:pt idx="0">
                  <c:v>Bike</c:v>
                </c:pt>
              </c:strCache>
            </c:strRef>
          </c:tx>
          <c:spPr>
            <a:ln>
              <a:solidFill>
                <a:srgbClr val="F79646">
                  <a:lumMod val="75000"/>
                </a:srgbClr>
              </a:solidFill>
            </a:ln>
          </c:spPr>
          <c:xVal>
            <c:numRef>
              <c:f>'6.2 and 6.3 Travel to school'!$P$6:$Y$6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school'!$P$8:$Y$8</c:f>
              <c:numCache>
                <c:formatCode>0%</c:formatCode>
                <c:ptCount val="10"/>
                <c:pt idx="0">
                  <c:v>0.19</c:v>
                </c:pt>
                <c:pt idx="1">
                  <c:v>0.11</c:v>
                </c:pt>
                <c:pt idx="2">
                  <c:v>0.05</c:v>
                </c:pt>
                <c:pt idx="3">
                  <c:v>0.05</c:v>
                </c:pt>
                <c:pt idx="4">
                  <c:v>0.04</c:v>
                </c:pt>
                <c:pt idx="5">
                  <c:v>0.04</c:v>
                </c:pt>
                <c:pt idx="6">
                  <c:v>0.04</c:v>
                </c:pt>
                <c:pt idx="7">
                  <c:v>3.4923983581370811E-2</c:v>
                </c:pt>
                <c:pt idx="8">
                  <c:v>3.5246270463251607E-2</c:v>
                </c:pt>
                <c:pt idx="9">
                  <c:v>3.3565031588008998E-2</c:v>
                </c:pt>
              </c:numCache>
            </c:numRef>
          </c:yVal>
          <c:smooth val="1"/>
        </c:ser>
        <c:ser>
          <c:idx val="2"/>
          <c:order val="2"/>
          <c:tx>
            <c:strRef>
              <c:f>'6.2 and 6.3 Travel to school'!$O$9</c:f>
              <c:strCache>
                <c:ptCount val="1"/>
                <c:pt idx="0">
                  <c:v>Car passenger</c:v>
                </c:pt>
              </c:strCache>
            </c:strRef>
          </c:tx>
          <c:xVal>
            <c:numRef>
              <c:f>'6.2 and 6.3 Travel to school'!$P$6:$Y$6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school'!$P$9:$Y$9</c:f>
              <c:numCache>
                <c:formatCode>0%</c:formatCode>
                <c:ptCount val="10"/>
                <c:pt idx="0">
                  <c:v>0.21000000000000002</c:v>
                </c:pt>
                <c:pt idx="1">
                  <c:v>0.35</c:v>
                </c:pt>
                <c:pt idx="2">
                  <c:v>0.35</c:v>
                </c:pt>
                <c:pt idx="3">
                  <c:v>0.37</c:v>
                </c:pt>
                <c:pt idx="4">
                  <c:v>0.33999999999999997</c:v>
                </c:pt>
                <c:pt idx="5">
                  <c:v>0.35</c:v>
                </c:pt>
                <c:pt idx="6">
                  <c:v>0.34</c:v>
                </c:pt>
                <c:pt idx="7">
                  <c:v>0.30445550230457014</c:v>
                </c:pt>
                <c:pt idx="8">
                  <c:v>0.32425326109251912</c:v>
                </c:pt>
                <c:pt idx="9">
                  <c:v>0.32</c:v>
                </c:pt>
              </c:numCache>
            </c:numRef>
          </c:yVal>
          <c:smooth val="1"/>
        </c:ser>
        <c:ser>
          <c:idx val="3"/>
          <c:order val="3"/>
          <c:tx>
            <c:strRef>
              <c:f>'6.2 and 6.3 Travel to school'!$O$10</c:f>
              <c:strCache>
                <c:ptCount val="1"/>
                <c:pt idx="0">
                  <c:v>Public transport</c:v>
                </c:pt>
              </c:strCache>
            </c:strRef>
          </c:tx>
          <c:xVal>
            <c:numRef>
              <c:f>'6.2 and 6.3 Travel to school'!$P$6:$Y$6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school'!$P$10:$Y$10</c:f>
              <c:numCache>
                <c:formatCode>0%</c:formatCode>
                <c:ptCount val="10"/>
                <c:pt idx="0">
                  <c:v>0.29000000000000004</c:v>
                </c:pt>
                <c:pt idx="1">
                  <c:v>0.25</c:v>
                </c:pt>
                <c:pt idx="2">
                  <c:v>0.24</c:v>
                </c:pt>
                <c:pt idx="3">
                  <c:v>0.23</c:v>
                </c:pt>
                <c:pt idx="4">
                  <c:v>0.24000000000000002</c:v>
                </c:pt>
                <c:pt idx="5">
                  <c:v>0.23</c:v>
                </c:pt>
                <c:pt idx="6">
                  <c:v>0.26</c:v>
                </c:pt>
                <c:pt idx="7">
                  <c:v>0.28723428650049304</c:v>
                </c:pt>
                <c:pt idx="8">
                  <c:v>0.29922244725613634</c:v>
                </c:pt>
                <c:pt idx="9">
                  <c:v>0.3</c:v>
                </c:pt>
              </c:numCache>
            </c:numRef>
          </c:yVal>
          <c:smooth val="1"/>
        </c:ser>
        <c:ser>
          <c:idx val="4"/>
          <c:order val="4"/>
          <c:tx>
            <c:strRef>
              <c:f>'6.2 and 6.3 Travel to school'!$O$11</c:f>
              <c:strCache>
                <c:ptCount val="1"/>
                <c:pt idx="0">
                  <c:v>Driver</c:v>
                </c:pt>
              </c:strCache>
            </c:strRef>
          </c:tx>
          <c:xVal>
            <c:numRef>
              <c:f>'6.2 and 6.3 Travel to school'!$P$6:$Y$6</c:f>
              <c:numCache>
                <c:formatCode>0</c:formatCode>
                <c:ptCount val="10"/>
                <c:pt idx="0">
                  <c:v>1990</c:v>
                </c:pt>
                <c:pt idx="1">
                  <c:v>1998</c:v>
                </c:pt>
                <c:pt idx="2" formatCode="0.0">
                  <c:v>2005.5</c:v>
                </c:pt>
                <c:pt idx="3" formatCode="0.0">
                  <c:v>2006.5</c:v>
                </c:pt>
                <c:pt idx="4" formatCode="0.0">
                  <c:v>2007.5</c:v>
                </c:pt>
                <c:pt idx="5" formatCode="0.0">
                  <c:v>2008.5</c:v>
                </c:pt>
                <c:pt idx="6" formatCode="0.0">
                  <c:v>2009.5</c:v>
                </c:pt>
                <c:pt idx="7" formatCode="0.0">
                  <c:v>2010.5</c:v>
                </c:pt>
                <c:pt idx="8" formatCode="0.0">
                  <c:v>2011.5</c:v>
                </c:pt>
                <c:pt idx="9" formatCode="0.0">
                  <c:v>2012.5</c:v>
                </c:pt>
              </c:numCache>
            </c:numRef>
          </c:xVal>
          <c:yVal>
            <c:numRef>
              <c:f>'6.2 and 6.3 Travel to school'!$P$11:$Y$11</c:f>
              <c:numCache>
                <c:formatCode>0.00</c:formatCode>
                <c:ptCount val="10"/>
                <c:pt idx="0">
                  <c:v>0.04</c:v>
                </c:pt>
                <c:pt idx="1">
                  <c:v>7.0000000000000007E-2</c:v>
                </c:pt>
                <c:pt idx="2">
                  <c:v>0.05</c:v>
                </c:pt>
                <c:pt idx="3" formatCode="0%">
                  <c:v>0.04</c:v>
                </c:pt>
                <c:pt idx="4" formatCode="0%">
                  <c:v>0.05</c:v>
                </c:pt>
                <c:pt idx="5" formatCode="0%">
                  <c:v>0.06</c:v>
                </c:pt>
                <c:pt idx="6" formatCode="0%">
                  <c:v>0.06</c:v>
                </c:pt>
                <c:pt idx="7" formatCode="0%">
                  <c:v>6.5445206264761857E-2</c:v>
                </c:pt>
                <c:pt idx="8" formatCode="0%">
                  <c:v>5.5697510685517766E-2</c:v>
                </c:pt>
                <c:pt idx="9" formatCode="0%">
                  <c:v>4.7542992715373794E-2</c:v>
                </c:pt>
              </c:numCache>
            </c:numRef>
          </c:yVal>
          <c:smooth val="1"/>
        </c:ser>
        <c:axId val="108852736"/>
        <c:axId val="108854272"/>
      </c:scatterChart>
      <c:valAx>
        <c:axId val="108852736"/>
        <c:scaling>
          <c:orientation val="minMax"/>
        </c:scaling>
        <c:axPos val="b"/>
        <c:numFmt formatCode="0" sourceLinked="1"/>
        <c:tickLblPos val="nextTo"/>
        <c:crossAx val="108854272"/>
        <c:crosses val="autoZero"/>
        <c:crossBetween val="midCat"/>
      </c:valAx>
      <c:valAx>
        <c:axId val="108854272"/>
        <c:scaling>
          <c:orientation val="minMax"/>
        </c:scaling>
        <c:axPos val="l"/>
        <c:majorGridlines/>
        <c:numFmt formatCode="0%" sourceLinked="1"/>
        <c:tickLblPos val="nextTo"/>
        <c:crossAx val="108852736"/>
        <c:crosses val="autoZero"/>
        <c:crossBetween val="midCat"/>
      </c:valAx>
    </c:plotArea>
    <c:legend>
      <c:legendPos val="r"/>
      <c:layout/>
    </c:legend>
    <c:plotVisOnly val="1"/>
  </c:chart>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'6.4 Time walking'!$B$5</c:f>
              <c:strCache>
                <c:ptCount val="1"/>
                <c:pt idx="0">
                  <c:v>2003/07</c:v>
                </c:pt>
              </c:strCache>
            </c:strRef>
          </c:tx>
          <c:cat>
            <c:strRef>
              <c:f>'6.4 Time walking'!$A$6:$A$20</c:f>
              <c:strCache>
                <c:ptCount val="15"/>
                <c:pt idx="0">
                  <c:v>Northland</c:v>
                </c:pt>
                <c:pt idx="1">
                  <c:v>Auckland</c:v>
                </c:pt>
                <c:pt idx="2">
                  <c:v>Waikato</c:v>
                </c:pt>
                <c:pt idx="3">
                  <c:v>Bay of Plenty</c:v>
                </c:pt>
                <c:pt idx="4">
                  <c:v>Gisborne</c:v>
                </c:pt>
                <c:pt idx="5">
                  <c:v>Hawke's Bay</c:v>
                </c:pt>
                <c:pt idx="6">
                  <c:v>Taranaki</c:v>
                </c:pt>
                <c:pt idx="7">
                  <c:v>Manawatu-Wanganui</c:v>
                </c:pt>
                <c:pt idx="8">
                  <c:v>Wellington</c:v>
                </c:pt>
                <c:pt idx="9">
                  <c:v>Nelson - Marlborough - Tasman</c:v>
                </c:pt>
                <c:pt idx="10">
                  <c:v>West Coast</c:v>
                </c:pt>
                <c:pt idx="11">
                  <c:v>Canterbury</c:v>
                </c:pt>
                <c:pt idx="12">
                  <c:v>Otago</c:v>
                </c:pt>
                <c:pt idx="13">
                  <c:v>Southland</c:v>
                </c:pt>
                <c:pt idx="14">
                  <c:v>New Zealand</c:v>
                </c:pt>
              </c:strCache>
            </c:strRef>
          </c:cat>
          <c:val>
            <c:numRef>
              <c:f>'6.4 Time walking'!$B$6:$B$20</c:f>
              <c:numCache>
                <c:formatCode>General</c:formatCode>
                <c:ptCount val="15"/>
                <c:pt idx="0">
                  <c:v>39</c:v>
                </c:pt>
                <c:pt idx="1">
                  <c:v>49</c:v>
                </c:pt>
                <c:pt idx="2">
                  <c:v>36</c:v>
                </c:pt>
                <c:pt idx="3">
                  <c:v>35</c:v>
                </c:pt>
                <c:pt idx="4">
                  <c:v>44</c:v>
                </c:pt>
                <c:pt idx="5">
                  <c:v>36</c:v>
                </c:pt>
                <c:pt idx="6">
                  <c:v>32</c:v>
                </c:pt>
                <c:pt idx="7">
                  <c:v>32</c:v>
                </c:pt>
                <c:pt idx="8">
                  <c:v>66</c:v>
                </c:pt>
                <c:pt idx="9">
                  <c:v>46</c:v>
                </c:pt>
                <c:pt idx="10">
                  <c:v>34</c:v>
                </c:pt>
                <c:pt idx="11">
                  <c:v>52</c:v>
                </c:pt>
                <c:pt idx="12">
                  <c:v>58</c:v>
                </c:pt>
                <c:pt idx="13">
                  <c:v>29</c:v>
                </c:pt>
                <c:pt idx="14">
                  <c:v>47</c:v>
                </c:pt>
              </c:numCache>
            </c:numRef>
          </c:val>
        </c:ser>
        <c:ser>
          <c:idx val="1"/>
          <c:order val="1"/>
          <c:tx>
            <c:strRef>
              <c:f>'6.4 Time walking'!$C$5</c:f>
              <c:strCache>
                <c:ptCount val="1"/>
                <c:pt idx="0">
                  <c:v>2010/14</c:v>
                </c:pt>
              </c:strCache>
            </c:strRef>
          </c:tx>
          <c:spPr>
            <a:solidFill>
              <a:schemeClr val="accent3">
                <a:lumMod val="60000"/>
                <a:lumOff val="40000"/>
              </a:schemeClr>
            </a:solidFill>
          </c:spPr>
          <c:cat>
            <c:strRef>
              <c:f>'6.4 Time walking'!$A$6:$A$20</c:f>
              <c:strCache>
                <c:ptCount val="15"/>
                <c:pt idx="0">
                  <c:v>Northland</c:v>
                </c:pt>
                <c:pt idx="1">
                  <c:v>Auckland</c:v>
                </c:pt>
                <c:pt idx="2">
                  <c:v>Waikato</c:v>
                </c:pt>
                <c:pt idx="3">
                  <c:v>Bay of Plenty</c:v>
                </c:pt>
                <c:pt idx="4">
                  <c:v>Gisborne</c:v>
                </c:pt>
                <c:pt idx="5">
                  <c:v>Hawke's Bay</c:v>
                </c:pt>
                <c:pt idx="6">
                  <c:v>Taranaki</c:v>
                </c:pt>
                <c:pt idx="7">
                  <c:v>Manawatu-Wanganui</c:v>
                </c:pt>
                <c:pt idx="8">
                  <c:v>Wellington</c:v>
                </c:pt>
                <c:pt idx="9">
                  <c:v>Nelson - Marlborough - Tasman</c:v>
                </c:pt>
                <c:pt idx="10">
                  <c:v>West Coast</c:v>
                </c:pt>
                <c:pt idx="11">
                  <c:v>Canterbury</c:v>
                </c:pt>
                <c:pt idx="12">
                  <c:v>Otago</c:v>
                </c:pt>
                <c:pt idx="13">
                  <c:v>Southland</c:v>
                </c:pt>
                <c:pt idx="14">
                  <c:v>New Zealand</c:v>
                </c:pt>
              </c:strCache>
            </c:strRef>
          </c:cat>
          <c:val>
            <c:numRef>
              <c:f>'6.4 Time walking'!$C$6:$C$20</c:f>
              <c:numCache>
                <c:formatCode>General</c:formatCode>
                <c:ptCount val="15"/>
                <c:pt idx="0">
                  <c:v>31</c:v>
                </c:pt>
                <c:pt idx="1">
                  <c:v>44</c:v>
                </c:pt>
                <c:pt idx="2">
                  <c:v>32</c:v>
                </c:pt>
                <c:pt idx="3">
                  <c:v>32</c:v>
                </c:pt>
                <c:pt idx="4">
                  <c:v>44</c:v>
                </c:pt>
                <c:pt idx="5">
                  <c:v>33</c:v>
                </c:pt>
                <c:pt idx="6">
                  <c:v>40</c:v>
                </c:pt>
                <c:pt idx="7">
                  <c:v>29</c:v>
                </c:pt>
                <c:pt idx="8">
                  <c:v>67</c:v>
                </c:pt>
                <c:pt idx="9">
                  <c:v>51</c:v>
                </c:pt>
                <c:pt idx="10">
                  <c:v>30</c:v>
                </c:pt>
                <c:pt idx="11">
                  <c:v>47</c:v>
                </c:pt>
                <c:pt idx="12">
                  <c:v>57</c:v>
                </c:pt>
                <c:pt idx="13">
                  <c:v>22</c:v>
                </c:pt>
                <c:pt idx="14">
                  <c:v>44</c:v>
                </c:pt>
              </c:numCache>
            </c:numRef>
          </c:val>
        </c:ser>
        <c:axId val="109403136"/>
        <c:axId val="109413120"/>
      </c:barChart>
      <c:catAx>
        <c:axId val="109403136"/>
        <c:scaling>
          <c:orientation val="minMax"/>
        </c:scaling>
        <c:axPos val="b"/>
        <c:tickLblPos val="nextTo"/>
        <c:crossAx val="109413120"/>
        <c:crosses val="autoZero"/>
        <c:auto val="1"/>
        <c:lblAlgn val="ctr"/>
        <c:lblOffset val="100"/>
      </c:catAx>
      <c:valAx>
        <c:axId val="109413120"/>
        <c:scaling>
          <c:orientation val="minMax"/>
          <c:max val="70"/>
        </c:scaling>
        <c:axPos val="l"/>
        <c:majorGridlines/>
        <c:numFmt formatCode="General" sourceLinked="1"/>
        <c:tickLblPos val="nextTo"/>
        <c:crossAx val="109403136"/>
        <c:crosses val="autoZero"/>
        <c:crossBetween val="between"/>
      </c:valAx>
    </c:plotArea>
    <c:legend>
      <c:legendPos val="b"/>
      <c:layout/>
    </c:legend>
    <c:plotVisOnly val="1"/>
  </c:chart>
  <c:printSettings>
    <c:headerFooter/>
    <c:pageMargins b="0.75000000000000766" l="0.70000000000000062" r="0.70000000000000062" t="0.750000000000007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'7.1 Public transport (PT)'!$A$7</c:f>
              <c:strCache>
                <c:ptCount val="1"/>
                <c:pt idx="0">
                  <c:v>Bus</c:v>
                </c:pt>
              </c:strCache>
            </c:strRef>
          </c:tx>
          <c:cat>
            <c:strRef>
              <c:f>'7.1 Public transport (PT)'!$B$6:$Q$6</c:f>
              <c:strCache>
                <c:ptCount val="16"/>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strCache>
            </c:strRef>
          </c:cat>
          <c:val>
            <c:numRef>
              <c:f>'7.1 Public transport (PT)'!$B$7:$Q$7</c:f>
              <c:numCache>
                <c:formatCode>0.00</c:formatCode>
                <c:ptCount val="16"/>
                <c:pt idx="0">
                  <c:v>70.170433862303142</c:v>
                </c:pt>
                <c:pt idx="1">
                  <c:v>77.427401728740179</c:v>
                </c:pt>
                <c:pt idx="2">
                  <c:v>89.098159891412962</c:v>
                </c:pt>
                <c:pt idx="3">
                  <c:v>88.082751540176346</c:v>
                </c:pt>
                <c:pt idx="4">
                  <c:v>87.197450196232523</c:v>
                </c:pt>
                <c:pt idx="5">
                  <c:v>89.323257460629776</c:v>
                </c:pt>
                <c:pt idx="6">
                  <c:v>90.262827724632899</c:v>
                </c:pt>
                <c:pt idx="7">
                  <c:v>92.950388949750931</c:v>
                </c:pt>
                <c:pt idx="8">
                  <c:v>99.088124642261647</c:v>
                </c:pt>
                <c:pt idx="9">
                  <c:v>100.96454800000001</c:v>
                </c:pt>
                <c:pt idx="10">
                  <c:v>100.85410999999998</c:v>
                </c:pt>
                <c:pt idx="11">
                  <c:v>103.646299</c:v>
                </c:pt>
                <c:pt idx="12">
                  <c:v>104.10847699999999</c:v>
                </c:pt>
                <c:pt idx="13">
                  <c:v>108.39502900000001</c:v>
                </c:pt>
                <c:pt idx="14">
                  <c:v>112.31530599999998</c:v>
                </c:pt>
                <c:pt idx="15">
                  <c:v>112.2</c:v>
                </c:pt>
              </c:numCache>
            </c:numRef>
          </c:val>
        </c:ser>
        <c:ser>
          <c:idx val="1"/>
          <c:order val="1"/>
          <c:tx>
            <c:strRef>
              <c:f>'7.1 Public transport (PT)'!$A$8</c:f>
              <c:strCache>
                <c:ptCount val="1"/>
                <c:pt idx="0">
                  <c:v>Train</c:v>
                </c:pt>
              </c:strCache>
            </c:strRef>
          </c:tx>
          <c:spPr>
            <a:solidFill>
              <a:schemeClr val="accent4">
                <a:lumMod val="40000"/>
                <a:lumOff val="60000"/>
              </a:schemeClr>
            </a:solidFill>
          </c:spPr>
          <c:cat>
            <c:strRef>
              <c:f>'7.1 Public transport (PT)'!$B$6:$Q$6</c:f>
              <c:strCache>
                <c:ptCount val="16"/>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strCache>
            </c:strRef>
          </c:cat>
          <c:val>
            <c:numRef>
              <c:f>'7.1 Public transport (PT)'!$B$8:$Q$8</c:f>
              <c:numCache>
                <c:formatCode>0.00</c:formatCode>
                <c:ptCount val="16"/>
                <c:pt idx="0">
                  <c:v>12.18766003680172</c:v>
                </c:pt>
                <c:pt idx="1">
                  <c:v>12.409732</c:v>
                </c:pt>
                <c:pt idx="2">
                  <c:v>12.512226999999999</c:v>
                </c:pt>
                <c:pt idx="3">
                  <c:v>13.348226</c:v>
                </c:pt>
                <c:pt idx="4">
                  <c:v>14.255203</c:v>
                </c:pt>
                <c:pt idx="5">
                  <c:v>16.345714999999998</c:v>
                </c:pt>
                <c:pt idx="6">
                  <c:v>16.913205000000001</c:v>
                </c:pt>
                <c:pt idx="7">
                  <c:v>18.346561000000001</c:v>
                </c:pt>
                <c:pt idx="8">
                  <c:v>19.526084999999998</c:v>
                </c:pt>
                <c:pt idx="9">
                  <c:v>19.612717</c:v>
                </c:pt>
                <c:pt idx="10">
                  <c:v>21.066831000000001</c:v>
                </c:pt>
                <c:pt idx="11">
                  <c:v>22.151299000000002</c:v>
                </c:pt>
                <c:pt idx="12">
                  <c:v>21.39</c:v>
                </c:pt>
                <c:pt idx="13">
                  <c:v>23.078377000000003</c:v>
                </c:pt>
                <c:pt idx="14">
                  <c:v>26.045817</c:v>
                </c:pt>
                <c:pt idx="15">
                  <c:v>29.59</c:v>
                </c:pt>
              </c:numCache>
            </c:numRef>
          </c:val>
        </c:ser>
        <c:ser>
          <c:idx val="2"/>
          <c:order val="2"/>
          <c:tx>
            <c:strRef>
              <c:f>'7.1 Public transport (PT)'!$A$9</c:f>
              <c:strCache>
                <c:ptCount val="1"/>
                <c:pt idx="0">
                  <c:v>Ferry</c:v>
                </c:pt>
              </c:strCache>
            </c:strRef>
          </c:tx>
          <c:cat>
            <c:strRef>
              <c:f>'7.1 Public transport (PT)'!$B$6:$Q$6</c:f>
              <c:strCache>
                <c:ptCount val="16"/>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strCache>
            </c:strRef>
          </c:cat>
          <c:val>
            <c:numRef>
              <c:f>'7.1 Public transport (PT)'!$B$9:$Q$9</c:f>
              <c:numCache>
                <c:formatCode>0.00</c:formatCode>
                <c:ptCount val="16"/>
                <c:pt idx="0">
                  <c:v>3.5022950099999997</c:v>
                </c:pt>
                <c:pt idx="1">
                  <c:v>3.7799940099999998</c:v>
                </c:pt>
                <c:pt idx="2">
                  <c:v>3.9512820099999999</c:v>
                </c:pt>
                <c:pt idx="3">
                  <c:v>3.9621650099999997</c:v>
                </c:pt>
                <c:pt idx="4">
                  <c:v>4.0823160099999996</c:v>
                </c:pt>
                <c:pt idx="5">
                  <c:v>4.2239050100000002</c:v>
                </c:pt>
                <c:pt idx="6">
                  <c:v>4.2243979999999999</c:v>
                </c:pt>
                <c:pt idx="7">
                  <c:v>4.6949959999999997</c:v>
                </c:pt>
                <c:pt idx="8">
                  <c:v>4.7084720000000004</c:v>
                </c:pt>
                <c:pt idx="9">
                  <c:v>4.8700789999999996</c:v>
                </c:pt>
                <c:pt idx="10">
                  <c:v>5.0352110000000003</c:v>
                </c:pt>
                <c:pt idx="11">
                  <c:v>5.7285170000000001</c:v>
                </c:pt>
                <c:pt idx="12">
                  <c:v>5.84</c:v>
                </c:pt>
                <c:pt idx="13">
                  <c:v>5.4505270000000001</c:v>
                </c:pt>
                <c:pt idx="14">
                  <c:v>5.8686889999999998</c:v>
                </c:pt>
                <c:pt idx="15">
                  <c:v>6.23</c:v>
                </c:pt>
              </c:numCache>
            </c:numRef>
          </c:val>
        </c:ser>
        <c:axId val="109451136"/>
        <c:axId val="109452672"/>
      </c:areaChart>
      <c:catAx>
        <c:axId val="109451136"/>
        <c:scaling>
          <c:orientation val="minMax"/>
        </c:scaling>
        <c:axPos val="b"/>
        <c:tickLblPos val="nextTo"/>
        <c:crossAx val="109452672"/>
        <c:crosses val="autoZero"/>
        <c:auto val="1"/>
        <c:lblAlgn val="ctr"/>
        <c:lblOffset val="100"/>
      </c:catAx>
      <c:valAx>
        <c:axId val="109452672"/>
        <c:scaling>
          <c:orientation val="minMax"/>
        </c:scaling>
        <c:axPos val="l"/>
        <c:majorGridlines/>
        <c:numFmt formatCode="0" sourceLinked="0"/>
        <c:tickLblPos val="nextTo"/>
        <c:crossAx val="109451136"/>
        <c:crosses val="autoZero"/>
        <c:crossBetween val="midCat"/>
      </c:valAx>
    </c:plotArea>
    <c:legend>
      <c:legendPos val="r"/>
      <c:layout/>
    </c:legend>
    <c:plotVisOnly val="1"/>
  </c:chart>
  <c:printSettings>
    <c:headerFooter/>
    <c:pageMargins b="0.75000000000000588" l="0.70000000000000062" r="0.70000000000000062" t="0.7500000000000058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cat>
            <c:strRef>
              <c:f>'7.2 Household PT use'!$B$18:$G$18</c:f>
              <c:strCache>
                <c:ptCount val="6"/>
                <c:pt idx="0">
                  <c:v>0</c:v>
                </c:pt>
                <c:pt idx="1">
                  <c:v>1</c:v>
                </c:pt>
                <c:pt idx="2">
                  <c:v>2</c:v>
                </c:pt>
                <c:pt idx="3">
                  <c:v>3</c:v>
                </c:pt>
                <c:pt idx="4">
                  <c:v>4</c:v>
                </c:pt>
                <c:pt idx="5">
                  <c:v>5 or 
more</c:v>
                </c:pt>
              </c:strCache>
            </c:strRef>
          </c:cat>
          <c:val>
            <c:numRef>
              <c:f>'7.2 Household PT use'!$B$19:$G$19</c:f>
              <c:numCache>
                <c:formatCode>0%</c:formatCode>
                <c:ptCount val="6"/>
                <c:pt idx="0">
                  <c:v>0.60437743095944119</c:v>
                </c:pt>
                <c:pt idx="1">
                  <c:v>0.39557239672734257</c:v>
                </c:pt>
                <c:pt idx="2">
                  <c:v>0.32135574855197357</c:v>
                </c:pt>
                <c:pt idx="3">
                  <c:v>0.2979519779694586</c:v>
                </c:pt>
                <c:pt idx="4">
                  <c:v>0.28723687516436291</c:v>
                </c:pt>
                <c:pt idx="5">
                  <c:v>0.27058568493494661</c:v>
                </c:pt>
              </c:numCache>
            </c:numRef>
          </c:val>
        </c:ser>
        <c:axId val="110050304"/>
        <c:axId val="110052096"/>
      </c:barChart>
      <c:catAx>
        <c:axId val="110050304"/>
        <c:scaling>
          <c:orientation val="minMax"/>
        </c:scaling>
        <c:axPos val="b"/>
        <c:tickLblPos val="nextTo"/>
        <c:crossAx val="110052096"/>
        <c:crosses val="autoZero"/>
        <c:auto val="1"/>
        <c:lblAlgn val="ctr"/>
        <c:lblOffset val="100"/>
      </c:catAx>
      <c:valAx>
        <c:axId val="110052096"/>
        <c:scaling>
          <c:orientation val="minMax"/>
        </c:scaling>
        <c:axPos val="l"/>
        <c:majorGridlines/>
        <c:numFmt formatCode="0%" sourceLinked="0"/>
        <c:tickLblPos val="nextTo"/>
        <c:crossAx val="110050304"/>
        <c:crosses val="autoZero"/>
        <c:crossBetween val="between"/>
      </c:valAx>
    </c:plotArea>
    <c:plotVisOnly val="1"/>
  </c:chart>
  <c:printSettings>
    <c:headerFooter/>
    <c:pageMargins b="0.75000000000000278" l="0.70000000000000062" r="0.70000000000000062" t="0.7500000000000027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marker>
            <c:symbol val="none"/>
          </c:marker>
          <c:cat>
            <c:strRef>
              <c:f>'7.3 Christchurch PT'!$A$5:$A$15</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'7.3 Christchurch PT'!$B$5:$B$15</c:f>
              <c:numCache>
                <c:formatCode>_-* #,##0.00_-;\-* #,##0.00_-;_-* "-"??_-;_-@_-</c:formatCode>
                <c:ptCount val="11"/>
                <c:pt idx="0">
                  <c:v>15.614482000000001</c:v>
                </c:pt>
                <c:pt idx="1">
                  <c:v>15.719483</c:v>
                </c:pt>
                <c:pt idx="2">
                  <c:v>16.648889</c:v>
                </c:pt>
                <c:pt idx="3">
                  <c:v>17.282602000000001</c:v>
                </c:pt>
                <c:pt idx="4">
                  <c:v>17.209745000000002</c:v>
                </c:pt>
                <c:pt idx="5">
                  <c:v>12.983838</c:v>
                </c:pt>
                <c:pt idx="6">
                  <c:v>11.221807</c:v>
                </c:pt>
                <c:pt idx="7">
                  <c:v>13.317292999999999</c:v>
                </c:pt>
                <c:pt idx="8">
                  <c:v>14.085265</c:v>
                </c:pt>
                <c:pt idx="9">
                  <c:v>14.006188</c:v>
                </c:pt>
                <c:pt idx="10">
                  <c:v>13.682047000000001</c:v>
                </c:pt>
              </c:numCache>
            </c:numRef>
          </c:val>
        </c:ser>
        <c:marker val="1"/>
        <c:axId val="110510080"/>
        <c:axId val="110511616"/>
      </c:lineChart>
      <c:catAx>
        <c:axId val="110510080"/>
        <c:scaling>
          <c:orientation val="minMax"/>
        </c:scaling>
        <c:axPos val="b"/>
        <c:tickLblPos val="nextTo"/>
        <c:crossAx val="110511616"/>
        <c:crosses val="autoZero"/>
        <c:auto val="1"/>
        <c:lblAlgn val="ctr"/>
        <c:lblOffset val="100"/>
      </c:catAx>
      <c:valAx>
        <c:axId val="110511616"/>
        <c:scaling>
          <c:orientation val="minMax"/>
          <c:max val="18"/>
        </c:scaling>
        <c:axPos val="l"/>
        <c:majorGridlines/>
        <c:numFmt formatCode="_-* #,##0_-;\-* #,##0_-;_-* &quot;-&quot;_-;_-@_-" sourceLinked="0"/>
        <c:tickLblPos val="nextTo"/>
        <c:crossAx val="110510080"/>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'7.4 Wellington PT'!$C$5</c:f>
              <c:strCache>
                <c:ptCount val="1"/>
                <c:pt idx="0">
                  <c:v>Bus</c:v>
                </c:pt>
              </c:strCache>
            </c:strRef>
          </c:tx>
          <c:marker>
            <c:symbol val="none"/>
          </c:marker>
          <c:cat>
            <c:strRef>
              <c:f>'7.4 Wellington PT'!$B$6:$B$16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'7.4 Wellington PT'!$C$6:$C$16</c:f>
              <c:numCache>
                <c:formatCode>_-* #,##0.0_-;\-* #,##0.0_-;_-* "-"??_-;_-@_-</c:formatCode>
                <c:ptCount val="11"/>
                <c:pt idx="0">
                  <c:v>23.487552000000001</c:v>
                </c:pt>
                <c:pt idx="1">
                  <c:v>22.794989999999999</c:v>
                </c:pt>
                <c:pt idx="2">
                  <c:v>22.964383999999999</c:v>
                </c:pt>
                <c:pt idx="3">
                  <c:v>23.381246999999998</c:v>
                </c:pt>
                <c:pt idx="4">
                  <c:v>23.647839999999999</c:v>
                </c:pt>
                <c:pt idx="5">
                  <c:v>24.026903999999998</c:v>
                </c:pt>
                <c:pt idx="6">
                  <c:v>24.124464</c:v>
                </c:pt>
                <c:pt idx="7">
                  <c:v>23.607935999999999</c:v>
                </c:pt>
                <c:pt idx="8">
                  <c:v>23.981193999999999</c:v>
                </c:pt>
                <c:pt idx="9">
                  <c:v>24.098765</c:v>
                </c:pt>
                <c:pt idx="10">
                  <c:v>24.331408</c:v>
                </c:pt>
              </c:numCache>
            </c:numRef>
          </c:val>
        </c:ser>
        <c:ser>
          <c:idx val="1"/>
          <c:order val="1"/>
          <c:tx>
            <c:strRef>
              <c:f>'7.4 Wellington PT'!$D$5</c:f>
              <c:strCache>
                <c:ptCount val="1"/>
                <c:pt idx="0">
                  <c:v>Rail</c:v>
                </c:pt>
              </c:strCache>
            </c:strRef>
          </c:tx>
          <c:spPr>
            <a:ln>
              <a:solidFill>
                <a:schemeClr val="accent6">
                  <a:lumMod val="75000"/>
                </a:schemeClr>
              </a:solidFill>
            </a:ln>
          </c:spPr>
          <c:marker>
            <c:symbol val="none"/>
          </c:marker>
          <c:cat>
            <c:strRef>
              <c:f>'7.4 Wellington PT'!$B$6:$B$16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'7.4 Wellington PT'!$D$6:$D$16</c:f>
              <c:numCache>
                <c:formatCode>_-* #,##0.0_-;\-* #,##0.0_-;_-* "-"??_-;_-@_-</c:formatCode>
                <c:ptCount val="11"/>
                <c:pt idx="0">
                  <c:v>11.097422999999999</c:v>
                </c:pt>
                <c:pt idx="1">
                  <c:v>11.175993</c:v>
                </c:pt>
                <c:pt idx="2">
                  <c:v>11.552453</c:v>
                </c:pt>
                <c:pt idx="3">
                  <c:v>11.875819999999999</c:v>
                </c:pt>
                <c:pt idx="4">
                  <c:v>11.133677</c:v>
                </c:pt>
                <c:pt idx="5">
                  <c:v>11.242812000000001</c:v>
                </c:pt>
                <c:pt idx="6">
                  <c:v>11.274141</c:v>
                </c:pt>
                <c:pt idx="7">
                  <c:v>11.355403000000001</c:v>
                </c:pt>
                <c:pt idx="8">
                  <c:v>11.643292000000001</c:v>
                </c:pt>
                <c:pt idx="9">
                  <c:v>12.128995</c:v>
                </c:pt>
                <c:pt idx="10">
                  <c:v>12.801182000000001</c:v>
                </c:pt>
              </c:numCache>
            </c:numRef>
          </c:val>
        </c:ser>
        <c:ser>
          <c:idx val="2"/>
          <c:order val="2"/>
          <c:tx>
            <c:strRef>
              <c:f>'7.4 Wellington PT'!$E$5</c:f>
              <c:strCache>
                <c:ptCount val="1"/>
                <c:pt idx="0">
                  <c:v>Ferry</c:v>
                </c:pt>
              </c:strCache>
            </c:strRef>
          </c:tx>
          <c:marker>
            <c:symbol val="none"/>
          </c:marker>
          <c:cat>
            <c:strRef>
              <c:f>'7.4 Wellington PT'!$B$6:$B$16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'7.4 Wellington PT'!$E$6:$E$16</c:f>
              <c:numCache>
                <c:formatCode>_-* #,##0.00_-;\-* #,##0.00_-;_-* "-"??_-;_-@_-</c:formatCode>
                <c:ptCount val="11"/>
                <c:pt idx="0">
                  <c:v>0.15579899999999999</c:v>
                </c:pt>
                <c:pt idx="1">
                  <c:v>0.156718</c:v>
                </c:pt>
                <c:pt idx="2">
                  <c:v>0.17712800000000001</c:v>
                </c:pt>
                <c:pt idx="3">
                  <c:v>0.179981</c:v>
                </c:pt>
                <c:pt idx="4">
                  <c:v>0.182034</c:v>
                </c:pt>
                <c:pt idx="5">
                  <c:v>0.17658099999999999</c:v>
                </c:pt>
                <c:pt idx="6">
                  <c:v>0.17669799999999999</c:v>
                </c:pt>
                <c:pt idx="7">
                  <c:v>0.192549</c:v>
                </c:pt>
                <c:pt idx="8">
                  <c:v>0.18015500000000001</c:v>
                </c:pt>
                <c:pt idx="9">
                  <c:v>0.17910599999999999</c:v>
                </c:pt>
                <c:pt idx="10">
                  <c:v>0.19788900000000001</c:v>
                </c:pt>
              </c:numCache>
            </c:numRef>
          </c:val>
        </c:ser>
        <c:marker val="1"/>
        <c:axId val="110590208"/>
        <c:axId val="110616576"/>
      </c:lineChart>
      <c:catAx>
        <c:axId val="110590208"/>
        <c:scaling>
          <c:orientation val="minMax"/>
        </c:scaling>
        <c:axPos val="b"/>
        <c:tickLblPos val="nextTo"/>
        <c:crossAx val="110616576"/>
        <c:crosses val="autoZero"/>
        <c:auto val="1"/>
        <c:lblAlgn val="ctr"/>
        <c:lblOffset val="100"/>
      </c:catAx>
      <c:valAx>
        <c:axId val="110616576"/>
        <c:scaling>
          <c:orientation val="minMax"/>
          <c:max val="25"/>
        </c:scaling>
        <c:axPos val="l"/>
        <c:majorGridlines/>
        <c:numFmt formatCode="#,##0" sourceLinked="0"/>
        <c:tickLblPos val="nextTo"/>
        <c:crossAx val="110590208"/>
        <c:crosses val="autoZero"/>
        <c:crossBetween val="between"/>
      </c:valAx>
    </c:plotArea>
    <c:legend>
      <c:legendPos val="r"/>
      <c:layout/>
    </c:legend>
    <c:plotVisOnly val="1"/>
  </c:chart>
  <c:printSettings>
    <c:headerFooter/>
    <c:pageMargins b="0.75000000000000622" l="0.70000000000000062" r="0.70000000000000062" t="0.7500000000000062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'7.5 Auckland PT'!$C$6</c:f>
              <c:strCache>
                <c:ptCount val="1"/>
                <c:pt idx="0">
                  <c:v>Bus</c:v>
                </c:pt>
              </c:strCache>
            </c:strRef>
          </c:tx>
          <c:marker>
            <c:symbol val="none"/>
          </c:marker>
          <c:cat>
            <c:strRef>
              <c:f>'7.5 Auckland PT'!$B$7:$B$17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'7.5 Auckland PT'!$C$7:$C$17</c:f>
              <c:numCache>
                <c:formatCode>#,##0.0</c:formatCode>
                <c:ptCount val="11"/>
                <c:pt idx="0">
                  <c:v>42.36</c:v>
                </c:pt>
                <c:pt idx="1">
                  <c:v>42.733400000000003</c:v>
                </c:pt>
                <c:pt idx="2">
                  <c:v>43.703600000000002</c:v>
                </c:pt>
                <c:pt idx="3">
                  <c:v>46.695599999999999</c:v>
                </c:pt>
                <c:pt idx="4">
                  <c:v>47.615499999999997</c:v>
                </c:pt>
                <c:pt idx="5">
                  <c:v>51.163399999999996</c:v>
                </c:pt>
                <c:pt idx="6">
                  <c:v>54.827199999999998</c:v>
                </c:pt>
                <c:pt idx="7">
                  <c:v>53.530099999999997</c:v>
                </c:pt>
                <c:pt idx="8">
                  <c:v>55.851599999999998</c:v>
                </c:pt>
                <c:pt idx="9">
                  <c:v>59.796999999999997</c:v>
                </c:pt>
                <c:pt idx="10">
                  <c:v>60.239399999999996</c:v>
                </c:pt>
              </c:numCache>
            </c:numRef>
          </c:val>
        </c:ser>
        <c:ser>
          <c:idx val="1"/>
          <c:order val="1"/>
          <c:tx>
            <c:strRef>
              <c:f>'7.5 Auckland PT'!$D$6</c:f>
              <c:strCache>
                <c:ptCount val="1"/>
                <c:pt idx="0">
                  <c:v>Train</c:v>
                </c:pt>
              </c:strCache>
            </c:strRef>
          </c:tx>
          <c:spPr>
            <a:ln>
              <a:solidFill>
                <a:srgbClr val="F79646">
                  <a:lumMod val="75000"/>
                </a:srgbClr>
              </a:solidFill>
            </a:ln>
          </c:spPr>
          <c:marker>
            <c:symbol val="none"/>
          </c:marker>
          <c:cat>
            <c:strRef>
              <c:f>'7.5 Auckland PT'!$B$7:$B$17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'7.5 Auckland PT'!$D$7:$D$17</c:f>
              <c:numCache>
                <c:formatCode>#,##0.0</c:formatCode>
                <c:ptCount val="11"/>
                <c:pt idx="0">
                  <c:v>5.03</c:v>
                </c:pt>
                <c:pt idx="1">
                  <c:v>5.7374000000000009</c:v>
                </c:pt>
                <c:pt idx="2">
                  <c:v>6.7938999999999998</c:v>
                </c:pt>
                <c:pt idx="3">
                  <c:v>7.6502000000000008</c:v>
                </c:pt>
                <c:pt idx="4">
                  <c:v>8.4791000000000007</c:v>
                </c:pt>
                <c:pt idx="5">
                  <c:v>9.8647999999999989</c:v>
                </c:pt>
                <c:pt idx="6">
                  <c:v>10.904299999999999</c:v>
                </c:pt>
                <c:pt idx="7">
                  <c:v>10.038799999999998</c:v>
                </c:pt>
                <c:pt idx="8">
                  <c:v>11.435099999999998</c:v>
                </c:pt>
                <c:pt idx="9">
                  <c:v>13.917399999999997</c:v>
                </c:pt>
                <c:pt idx="10">
                  <c:v>16.7865</c:v>
                </c:pt>
              </c:numCache>
            </c:numRef>
          </c:val>
        </c:ser>
        <c:ser>
          <c:idx val="2"/>
          <c:order val="2"/>
          <c:tx>
            <c:strRef>
              <c:f>'7.5 Auckland PT'!$E$6</c:f>
              <c:strCache>
                <c:ptCount val="1"/>
                <c:pt idx="0">
                  <c:v>Ferry</c:v>
                </c:pt>
              </c:strCache>
            </c:strRef>
          </c:tx>
          <c:marker>
            <c:symbol val="none"/>
          </c:marker>
          <c:cat>
            <c:strRef>
              <c:f>'7.5 Auckland PT'!$B$7:$B$17</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'7.5 Auckland PT'!$E$7:$E$17</c:f>
              <c:numCache>
                <c:formatCode>#,##0.0</c:formatCode>
                <c:ptCount val="11"/>
                <c:pt idx="0">
                  <c:v>3.93</c:v>
                </c:pt>
                <c:pt idx="1">
                  <c:v>4.3995999999999995</c:v>
                </c:pt>
                <c:pt idx="2">
                  <c:v>4.379599999999999</c:v>
                </c:pt>
                <c:pt idx="3">
                  <c:v>4.3746999999999998</c:v>
                </c:pt>
                <c:pt idx="4">
                  <c:v>4.5282999999999989</c:v>
                </c:pt>
                <c:pt idx="5">
                  <c:v>4.7359</c:v>
                </c:pt>
                <c:pt idx="6">
                  <c:v>5.0495999999999999</c:v>
                </c:pt>
                <c:pt idx="7">
                  <c:v>4.9571999999999994</c:v>
                </c:pt>
                <c:pt idx="8">
                  <c:v>5.1098999999999997</c:v>
                </c:pt>
                <c:pt idx="9">
                  <c:v>5.5365999999999982</c:v>
                </c:pt>
                <c:pt idx="10">
                  <c:v>5.8781000000000008</c:v>
                </c:pt>
              </c:numCache>
            </c:numRef>
          </c:val>
        </c:ser>
        <c:marker val="1"/>
        <c:axId val="110793856"/>
        <c:axId val="110795392"/>
      </c:lineChart>
      <c:catAx>
        <c:axId val="110793856"/>
        <c:scaling>
          <c:orientation val="minMax"/>
        </c:scaling>
        <c:axPos val="b"/>
        <c:tickLblPos val="nextTo"/>
        <c:crossAx val="110795392"/>
        <c:crosses val="autoZero"/>
        <c:auto val="1"/>
        <c:lblAlgn val="ctr"/>
        <c:lblOffset val="100"/>
      </c:catAx>
      <c:valAx>
        <c:axId val="110795392"/>
        <c:scaling>
          <c:orientation val="minMax"/>
        </c:scaling>
        <c:axPos val="l"/>
        <c:majorGridlines/>
        <c:numFmt formatCode="#,##0" sourceLinked="0"/>
        <c:tickLblPos val="nextTo"/>
        <c:crossAx val="110793856"/>
        <c:crosses val="autoZero"/>
        <c:crossBetween val="between"/>
      </c:valAx>
    </c:plotArea>
    <c:legend>
      <c:legendPos val="r"/>
      <c:layout/>
    </c:legend>
    <c:plotVisOnly val="1"/>
  </c:chart>
  <c:printSettings>
    <c:headerFooter/>
    <c:pageMargins b="0.75000000000000278" l="0.70000000000000062" r="0.70000000000000062" t="0.7500000000000027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'7.6 PT other cities'!$C$7</c:f>
              <c:strCache>
                <c:ptCount val="1"/>
                <c:pt idx="0">
                  <c:v>Dunedin/Queenstown</c:v>
                </c:pt>
              </c:strCache>
            </c:strRef>
          </c:tx>
          <c:marker>
            <c:symbol val="none"/>
          </c:marker>
          <c:cat>
            <c:numRef>
              <c:f>'7.6 PT other cities'!$D$6:$M$6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'7.6 PT other cities'!$D$7:$M$7</c:f>
              <c:numCache>
                <c:formatCode>#,##0.00</c:formatCode>
                <c:ptCount val="10"/>
                <c:pt idx="0">
                  <c:v>1.88479</c:v>
                </c:pt>
                <c:pt idx="1">
                  <c:v>2.0756760000000001</c:v>
                </c:pt>
                <c:pt idx="2">
                  <c:v>2.4255589999999998</c:v>
                </c:pt>
                <c:pt idx="3">
                  <c:v>2.1716959999999998</c:v>
                </c:pt>
                <c:pt idx="4">
                  <c:v>2.6891569999999998</c:v>
                </c:pt>
                <c:pt idx="5">
                  <c:v>2.8493719999999998</c:v>
                </c:pt>
                <c:pt idx="6">
                  <c:v>2.9271880000000001</c:v>
                </c:pt>
                <c:pt idx="7">
                  <c:v>2.8517700000000001</c:v>
                </c:pt>
                <c:pt idx="8">
                  <c:v>2.8090099999999998</c:v>
                </c:pt>
                <c:pt idx="9">
                  <c:v>2.6816390000000001</c:v>
                </c:pt>
              </c:numCache>
            </c:numRef>
          </c:val>
        </c:ser>
        <c:ser>
          <c:idx val="1"/>
          <c:order val="1"/>
          <c:tx>
            <c:strRef>
              <c:f>'7.6 PT other cities'!$C$8</c:f>
              <c:strCache>
                <c:ptCount val="1"/>
                <c:pt idx="0">
                  <c:v>Hamilton</c:v>
                </c:pt>
              </c:strCache>
            </c:strRef>
          </c:tx>
          <c:spPr>
            <a:ln>
              <a:solidFill>
                <a:schemeClr val="tx1">
                  <a:lumMod val="50000"/>
                  <a:lumOff val="50000"/>
                </a:schemeClr>
              </a:solidFill>
            </a:ln>
          </c:spPr>
          <c:marker>
            <c:symbol val="none"/>
          </c:marker>
          <c:cat>
            <c:numRef>
              <c:f>'7.6 PT other cities'!$D$6:$M$6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'7.6 PT other cities'!$D$8:$M$8</c:f>
              <c:numCache>
                <c:formatCode>#,##0.00</c:formatCode>
                <c:ptCount val="10"/>
                <c:pt idx="0">
                  <c:v>2.8987859999999999</c:v>
                </c:pt>
                <c:pt idx="1">
                  <c:v>3.6510389999999999</c:v>
                </c:pt>
                <c:pt idx="2">
                  <c:v>4.2201630000000003</c:v>
                </c:pt>
                <c:pt idx="3">
                  <c:v>4.3233839999999999</c:v>
                </c:pt>
                <c:pt idx="4">
                  <c:v>4.3388020000000003</c:v>
                </c:pt>
                <c:pt idx="5">
                  <c:v>4.4664010000000003</c:v>
                </c:pt>
                <c:pt idx="6">
                  <c:v>4.3228939999999998</c:v>
                </c:pt>
                <c:pt idx="7">
                  <c:v>4.3707799999999999</c:v>
                </c:pt>
                <c:pt idx="8">
                  <c:v>4.341361</c:v>
                </c:pt>
                <c:pt idx="9">
                  <c:v>4.0854670000000004</c:v>
                </c:pt>
              </c:numCache>
            </c:numRef>
          </c:val>
        </c:ser>
        <c:ser>
          <c:idx val="2"/>
          <c:order val="2"/>
          <c:tx>
            <c:strRef>
              <c:f>'7.6 PT other cities'!$C$9</c:f>
              <c:strCache>
                <c:ptCount val="1"/>
                <c:pt idx="0">
                  <c:v>Tauranga</c:v>
                </c:pt>
              </c:strCache>
            </c:strRef>
          </c:tx>
          <c:marker>
            <c:symbol val="none"/>
          </c:marker>
          <c:cat>
            <c:numRef>
              <c:f>'7.6 PT other cities'!$D$6:$M$6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'7.6 PT other cities'!$D$9:$M$9</c:f>
              <c:numCache>
                <c:formatCode>#,##0.00</c:formatCode>
                <c:ptCount val="10"/>
                <c:pt idx="0">
                  <c:v>0.79214099999999998</c:v>
                </c:pt>
                <c:pt idx="1">
                  <c:v>0.95953299999999997</c:v>
                </c:pt>
                <c:pt idx="2">
                  <c:v>1.158954</c:v>
                </c:pt>
                <c:pt idx="3">
                  <c:v>1.365334</c:v>
                </c:pt>
                <c:pt idx="4">
                  <c:v>1.6055140000000001</c:v>
                </c:pt>
                <c:pt idx="5">
                  <c:v>1.78373</c:v>
                </c:pt>
                <c:pt idx="6">
                  <c:v>1.809599</c:v>
                </c:pt>
                <c:pt idx="7">
                  <c:v>1.9032</c:v>
                </c:pt>
                <c:pt idx="8">
                  <c:v>1.8596889999999999</c:v>
                </c:pt>
                <c:pt idx="9">
                  <c:v>1.8805559999999999</c:v>
                </c:pt>
              </c:numCache>
            </c:numRef>
          </c:val>
        </c:ser>
        <c:marker val="1"/>
        <c:axId val="110948352"/>
        <c:axId val="110949888"/>
      </c:lineChart>
      <c:catAx>
        <c:axId val="110948352"/>
        <c:scaling>
          <c:orientation val="minMax"/>
        </c:scaling>
        <c:axPos val="b"/>
        <c:numFmt formatCode="General" sourceLinked="1"/>
        <c:tickLblPos val="nextTo"/>
        <c:crossAx val="110949888"/>
        <c:crosses val="autoZero"/>
        <c:auto val="1"/>
        <c:lblAlgn val="ctr"/>
        <c:lblOffset val="100"/>
      </c:catAx>
      <c:valAx>
        <c:axId val="110949888"/>
        <c:scaling>
          <c:orientation val="minMax"/>
        </c:scaling>
        <c:axPos val="l"/>
        <c:majorGridlines/>
        <c:numFmt formatCode="#,##0" sourceLinked="0"/>
        <c:tickLblPos val="nextTo"/>
        <c:crossAx val="110948352"/>
        <c:crosses val="autoZero"/>
        <c:crossBetween val="between"/>
        <c:majorUnit val="1"/>
      </c:valAx>
    </c:plotArea>
    <c:legend>
      <c:legendPos val="r"/>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autoTitleDeleted val="1"/>
    <c:plotArea>
      <c:layout/>
      <c:barChart>
        <c:barDir val="col"/>
        <c:grouping val="clustered"/>
        <c:ser>
          <c:idx val="0"/>
          <c:order val="0"/>
          <c:tx>
            <c:strRef>
              <c:f>'Overview brochure'!$B$67</c:f>
              <c:strCache>
                <c:ptCount val="1"/>
                <c:pt idx="0">
                  <c:v>%</c:v>
                </c:pt>
              </c:strCache>
            </c:strRef>
          </c:tx>
          <c:cat>
            <c:numRef>
              <c:f>'Overview brochure'!$A$68:$A$70</c:f>
              <c:numCache>
                <c:formatCode>General</c:formatCode>
                <c:ptCount val="3"/>
                <c:pt idx="0">
                  <c:v>2001</c:v>
                </c:pt>
                <c:pt idx="1">
                  <c:v>2006</c:v>
                </c:pt>
                <c:pt idx="2">
                  <c:v>2013</c:v>
                </c:pt>
              </c:numCache>
            </c:numRef>
          </c:cat>
          <c:val>
            <c:numRef>
              <c:f>'Overview brochure'!$B$68:$B$70</c:f>
              <c:numCache>
                <c:formatCode>General</c:formatCode>
                <c:ptCount val="3"/>
                <c:pt idx="0">
                  <c:v>11.4</c:v>
                </c:pt>
                <c:pt idx="1">
                  <c:v>16.8</c:v>
                </c:pt>
                <c:pt idx="2">
                  <c:v>22.1</c:v>
                </c:pt>
              </c:numCache>
            </c:numRef>
          </c:val>
        </c:ser>
        <c:axId val="74634752"/>
        <c:axId val="74636288"/>
      </c:barChart>
      <c:catAx>
        <c:axId val="74634752"/>
        <c:scaling>
          <c:orientation val="minMax"/>
        </c:scaling>
        <c:axPos val="b"/>
        <c:numFmt formatCode="General" sourceLinked="1"/>
        <c:tickLblPos val="nextTo"/>
        <c:crossAx val="74636288"/>
        <c:crosses val="autoZero"/>
        <c:auto val="1"/>
        <c:lblAlgn val="ctr"/>
        <c:lblOffset val="100"/>
      </c:catAx>
      <c:valAx>
        <c:axId val="74636288"/>
        <c:scaling>
          <c:orientation val="minMax"/>
        </c:scaling>
        <c:axPos val="l"/>
        <c:majorGridlines/>
        <c:numFmt formatCode="General" sourceLinked="1"/>
        <c:tickLblPos val="nextTo"/>
        <c:crossAx val="74634752"/>
        <c:crosses val="autoZero"/>
        <c:crossBetween val="between"/>
      </c:valAx>
    </c:plotArea>
    <c:plotVisOnly val="1"/>
  </c:chart>
  <c:printSettings>
    <c:headerFooter/>
    <c:pageMargins b="0.75000000000000322" l="0.70000000000000062" r="0.70000000000000062" t="0.750000000000003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NZ"/>
  <c:chart>
    <c:plotArea>
      <c:layout/>
      <c:pieChart>
        <c:varyColors val="1"/>
        <c:ser>
          <c:idx val="0"/>
          <c:order val="0"/>
          <c:cat>
            <c:strRef>
              <c:f>'8.1 Household mode share 1'!$A$5:$A$10</c:f>
              <c:strCache>
                <c:ptCount val="6"/>
                <c:pt idx="0">
                  <c:v>Car/SUV driver (52.5%)</c:v>
                </c:pt>
                <c:pt idx="1">
                  <c:v>Car passenger (26.0%)</c:v>
                </c:pt>
                <c:pt idx="2">
                  <c:v>Pedestrian (16.5%)</c:v>
                </c:pt>
                <c:pt idx="3">
                  <c:v>Public transport (2.8%)</c:v>
                </c:pt>
                <c:pt idx="4">
                  <c:v>Cyclist (1.2%)</c:v>
                </c:pt>
                <c:pt idx="5">
                  <c:v>Motorcycle/other (1.0%)</c:v>
                </c:pt>
              </c:strCache>
            </c:strRef>
          </c:cat>
          <c:val>
            <c:numRef>
              <c:f>'8.1 Household mode share 1'!$B$5:$B$10</c:f>
              <c:numCache>
                <c:formatCode>0.0%</c:formatCode>
                <c:ptCount val="6"/>
                <c:pt idx="0">
                  <c:v>0.52500000000000002</c:v>
                </c:pt>
                <c:pt idx="1">
                  <c:v>0.25945000000000001</c:v>
                </c:pt>
                <c:pt idx="2">
                  <c:v>0.16521</c:v>
                </c:pt>
                <c:pt idx="3">
                  <c:v>2.7949999999999999E-2</c:v>
                </c:pt>
                <c:pt idx="4">
                  <c:v>1.242E-2</c:v>
                </c:pt>
                <c:pt idx="5">
                  <c:v>9.9699999999999997E-3</c:v>
                </c:pt>
              </c:numCache>
            </c:numRef>
          </c:val>
        </c:ser>
        <c:firstSliceAng val="0"/>
      </c:pieChart>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'8.2 Household mode share 2'!$B$5</c:f>
              <c:strCache>
                <c:ptCount val="1"/>
                <c:pt idx="0">
                  <c:v>1989/90</c:v>
                </c:pt>
              </c:strCache>
            </c:strRef>
          </c:tx>
          <c:cat>
            <c:strRef>
              <c:f>'8.2 Household mode share 2'!$A$6:$A$11</c:f>
              <c:strCache>
                <c:ptCount val="6"/>
                <c:pt idx="0">
                  <c:v>Car driver</c:v>
                </c:pt>
                <c:pt idx="1">
                  <c:v>Car passenger</c:v>
                </c:pt>
                <c:pt idx="2">
                  <c:v>Pedestrian</c:v>
                </c:pt>
                <c:pt idx="3">
                  <c:v>Cyclist</c:v>
                </c:pt>
                <c:pt idx="4">
                  <c:v>Public transport</c:v>
                </c:pt>
                <c:pt idx="5">
                  <c:v>Motorcycling</c:v>
                </c:pt>
              </c:strCache>
            </c:strRef>
          </c:cat>
          <c:val>
            <c:numRef>
              <c:f>'8.2 Household mode share 2'!$B$6:$B$11</c:f>
              <c:numCache>
                <c:formatCode>0%</c:formatCode>
                <c:ptCount val="6"/>
                <c:pt idx="0">
                  <c:v>0.48</c:v>
                </c:pt>
                <c:pt idx="1">
                  <c:v>0.22</c:v>
                </c:pt>
                <c:pt idx="2">
                  <c:v>0.22</c:v>
                </c:pt>
                <c:pt idx="3" formatCode="0.00%">
                  <c:v>3.6999999999999998E-2</c:v>
                </c:pt>
                <c:pt idx="4" formatCode="0.00%">
                  <c:v>2.9000000000000001E-2</c:v>
                </c:pt>
                <c:pt idx="5" formatCode="0.00%">
                  <c:v>8.9999999999999993E-3</c:v>
                </c:pt>
              </c:numCache>
            </c:numRef>
          </c:val>
        </c:ser>
        <c:ser>
          <c:idx val="1"/>
          <c:order val="1"/>
          <c:tx>
            <c:strRef>
              <c:f>'8.2 Household mode share 2'!$C$5</c:f>
              <c:strCache>
                <c:ptCount val="1"/>
                <c:pt idx="0">
                  <c:v>2010/14</c:v>
                </c:pt>
              </c:strCache>
            </c:strRef>
          </c:tx>
          <c:spPr>
            <a:solidFill>
              <a:srgbClr val="8064A2">
                <a:lumMod val="40000"/>
                <a:lumOff val="60000"/>
              </a:srgbClr>
            </a:solidFill>
          </c:spPr>
          <c:cat>
            <c:strRef>
              <c:f>'8.2 Household mode share 2'!$A$6:$A$11</c:f>
              <c:strCache>
                <c:ptCount val="6"/>
                <c:pt idx="0">
                  <c:v>Car driver</c:v>
                </c:pt>
                <c:pt idx="1">
                  <c:v>Car passenger</c:v>
                </c:pt>
                <c:pt idx="2">
                  <c:v>Pedestrian</c:v>
                </c:pt>
                <c:pt idx="3">
                  <c:v>Cyclist</c:v>
                </c:pt>
                <c:pt idx="4">
                  <c:v>Public transport</c:v>
                </c:pt>
                <c:pt idx="5">
                  <c:v>Motorcycling</c:v>
                </c:pt>
              </c:strCache>
            </c:strRef>
          </c:cat>
          <c:val>
            <c:numRef>
              <c:f>'8.2 Household mode share 2'!$C$6:$C$11</c:f>
              <c:numCache>
                <c:formatCode>0%</c:formatCode>
                <c:ptCount val="6"/>
                <c:pt idx="0">
                  <c:v>0.53</c:v>
                </c:pt>
                <c:pt idx="1">
                  <c:v>0.26</c:v>
                </c:pt>
                <c:pt idx="2">
                  <c:v>0.17</c:v>
                </c:pt>
                <c:pt idx="3" formatCode="0.00%">
                  <c:v>1.2E-2</c:v>
                </c:pt>
                <c:pt idx="4" formatCode="0.00%">
                  <c:v>2.8000000000000001E-2</c:v>
                </c:pt>
                <c:pt idx="5" formatCode="0.00%">
                  <c:v>3.0000000000000001E-3</c:v>
                </c:pt>
              </c:numCache>
            </c:numRef>
          </c:val>
        </c:ser>
        <c:axId val="111226880"/>
        <c:axId val="111228416"/>
      </c:barChart>
      <c:catAx>
        <c:axId val="111226880"/>
        <c:scaling>
          <c:orientation val="minMax"/>
        </c:scaling>
        <c:axPos val="b"/>
        <c:tickLblPos val="nextTo"/>
        <c:crossAx val="111228416"/>
        <c:crosses val="autoZero"/>
        <c:auto val="1"/>
        <c:lblAlgn val="ctr"/>
        <c:lblOffset val="100"/>
      </c:catAx>
      <c:valAx>
        <c:axId val="111228416"/>
        <c:scaling>
          <c:orientation val="minMax"/>
        </c:scaling>
        <c:axPos val="l"/>
        <c:majorGridlines/>
        <c:numFmt formatCode="0%" sourceLinked="1"/>
        <c:tickLblPos val="nextTo"/>
        <c:crossAx val="111226880"/>
        <c:crosses val="autoZero"/>
        <c:crossBetween val="between"/>
      </c:valAx>
    </c:plotArea>
    <c:legend>
      <c:legendPos val="b"/>
      <c:layout/>
    </c:legend>
    <c:plotVisOnly val="1"/>
  </c:chart>
  <c:printSettings>
    <c:headerFooter/>
    <c:pageMargins b="0.75000000000000278" l="0.70000000000000062" r="0.70000000000000062" t="0.75000000000000278"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'8.3 Driver licence holders 1'!$B$5</c:f>
              <c:strCache>
                <c:ptCount val="1"/>
                <c:pt idx="0">
                  <c:v>2001</c:v>
                </c:pt>
              </c:strCache>
            </c:strRef>
          </c:tx>
          <c:cat>
            <c:strRef>
              <c:f>'8.3 Driver licence holders 1'!$A$6:$A$12</c:f>
              <c:strCache>
                <c:ptCount val="7"/>
                <c:pt idx="0">
                  <c:v>15-19</c:v>
                </c:pt>
                <c:pt idx="1">
                  <c:v>20-24</c:v>
                </c:pt>
                <c:pt idx="2">
                  <c:v>25-34</c:v>
                </c:pt>
                <c:pt idx="3">
                  <c:v>35-44</c:v>
                </c:pt>
                <c:pt idx="4">
                  <c:v>45-54</c:v>
                </c:pt>
                <c:pt idx="5">
                  <c:v>55-64</c:v>
                </c:pt>
                <c:pt idx="6">
                  <c:v>65+</c:v>
                </c:pt>
              </c:strCache>
            </c:strRef>
          </c:cat>
          <c:val>
            <c:numRef>
              <c:f>'8.3 Driver licence holders 1'!$B$6:$B$12</c:f>
              <c:numCache>
                <c:formatCode>_-* #,##0_-;\-* #,##0_-;_-* "-"??_-;_-@_-</c:formatCode>
                <c:ptCount val="7"/>
                <c:pt idx="0">
                  <c:v>169792</c:v>
                </c:pt>
                <c:pt idx="1">
                  <c:v>231611</c:v>
                </c:pt>
                <c:pt idx="2">
                  <c:v>531860</c:v>
                </c:pt>
                <c:pt idx="3">
                  <c:v>578432</c:v>
                </c:pt>
                <c:pt idx="4">
                  <c:v>480117</c:v>
                </c:pt>
                <c:pt idx="5">
                  <c:v>328402</c:v>
                </c:pt>
                <c:pt idx="6">
                  <c:v>318775</c:v>
                </c:pt>
              </c:numCache>
            </c:numRef>
          </c:val>
        </c:ser>
        <c:ser>
          <c:idx val="1"/>
          <c:order val="1"/>
          <c:tx>
            <c:strRef>
              <c:f>'8.3 Driver licence holders 1'!$C$5</c:f>
              <c:strCache>
                <c:ptCount val="1"/>
                <c:pt idx="0">
                  <c:v>2006</c:v>
                </c:pt>
              </c:strCache>
            </c:strRef>
          </c:tx>
          <c:cat>
            <c:strRef>
              <c:f>'8.3 Driver licence holders 1'!$A$6:$A$12</c:f>
              <c:strCache>
                <c:ptCount val="7"/>
                <c:pt idx="0">
                  <c:v>15-19</c:v>
                </c:pt>
                <c:pt idx="1">
                  <c:v>20-24</c:v>
                </c:pt>
                <c:pt idx="2">
                  <c:v>25-34</c:v>
                </c:pt>
                <c:pt idx="3">
                  <c:v>35-44</c:v>
                </c:pt>
                <c:pt idx="4">
                  <c:v>45-54</c:v>
                </c:pt>
                <c:pt idx="5">
                  <c:v>55-64</c:v>
                </c:pt>
                <c:pt idx="6">
                  <c:v>65+</c:v>
                </c:pt>
              </c:strCache>
            </c:strRef>
          </c:cat>
          <c:val>
            <c:numRef>
              <c:f>'8.3 Driver licence holders 1'!$C$6:$C$12</c:f>
              <c:numCache>
                <c:formatCode>_-* #,##0_-;\-* #,##0_-;_-* "-"??_-;_-@_-</c:formatCode>
                <c:ptCount val="7"/>
                <c:pt idx="0">
                  <c:v>198242</c:v>
                </c:pt>
                <c:pt idx="1">
                  <c:v>272408</c:v>
                </c:pt>
                <c:pt idx="2">
                  <c:v>572555</c:v>
                </c:pt>
                <c:pt idx="3">
                  <c:v>635002</c:v>
                </c:pt>
                <c:pt idx="4">
                  <c:v>549938</c:v>
                </c:pt>
                <c:pt idx="5">
                  <c:v>399397</c:v>
                </c:pt>
                <c:pt idx="6">
                  <c:v>376637</c:v>
                </c:pt>
              </c:numCache>
            </c:numRef>
          </c:val>
        </c:ser>
        <c:ser>
          <c:idx val="2"/>
          <c:order val="2"/>
          <c:tx>
            <c:strRef>
              <c:f>'8.3 Driver licence holders 1'!$D$5</c:f>
              <c:strCache>
                <c:ptCount val="1"/>
                <c:pt idx="0">
                  <c:v>2011</c:v>
                </c:pt>
              </c:strCache>
            </c:strRef>
          </c:tx>
          <c:cat>
            <c:strRef>
              <c:f>'8.3 Driver licence holders 1'!$A$6:$A$12</c:f>
              <c:strCache>
                <c:ptCount val="7"/>
                <c:pt idx="0">
                  <c:v>15-19</c:v>
                </c:pt>
                <c:pt idx="1">
                  <c:v>20-24</c:v>
                </c:pt>
                <c:pt idx="2">
                  <c:v>25-34</c:v>
                </c:pt>
                <c:pt idx="3">
                  <c:v>35-44</c:v>
                </c:pt>
                <c:pt idx="4">
                  <c:v>45-54</c:v>
                </c:pt>
                <c:pt idx="5">
                  <c:v>55-64</c:v>
                </c:pt>
                <c:pt idx="6">
                  <c:v>65+</c:v>
                </c:pt>
              </c:strCache>
            </c:strRef>
          </c:cat>
          <c:val>
            <c:numRef>
              <c:f>'8.3 Driver licence holders 1'!$D$6:$D$12</c:f>
              <c:numCache>
                <c:formatCode>_-* #,##0_-;\-* #,##0_-;_-* "-"??_-;_-@_-</c:formatCode>
                <c:ptCount val="7"/>
                <c:pt idx="0">
                  <c:v>186856</c:v>
                </c:pt>
                <c:pt idx="1">
                  <c:v>293148</c:v>
                </c:pt>
                <c:pt idx="2">
                  <c:v>605770</c:v>
                </c:pt>
                <c:pt idx="3">
                  <c:v>641242</c:v>
                </c:pt>
                <c:pt idx="4">
                  <c:v>620942</c:v>
                </c:pt>
                <c:pt idx="5">
                  <c:v>470679</c:v>
                </c:pt>
                <c:pt idx="6">
                  <c:v>442340</c:v>
                </c:pt>
              </c:numCache>
            </c:numRef>
          </c:val>
        </c:ser>
        <c:ser>
          <c:idx val="3"/>
          <c:order val="3"/>
          <c:tx>
            <c:strRef>
              <c:f>'8.3 Driver licence holders 1'!$E$5</c:f>
              <c:strCache>
                <c:ptCount val="1"/>
                <c:pt idx="0">
                  <c:v>2016</c:v>
                </c:pt>
              </c:strCache>
            </c:strRef>
          </c:tx>
          <c:cat>
            <c:strRef>
              <c:f>'8.3 Driver licence holders 1'!$A$6:$A$12</c:f>
              <c:strCache>
                <c:ptCount val="7"/>
                <c:pt idx="0">
                  <c:v>15-19</c:v>
                </c:pt>
                <c:pt idx="1">
                  <c:v>20-24</c:v>
                </c:pt>
                <c:pt idx="2">
                  <c:v>25-34</c:v>
                </c:pt>
                <c:pt idx="3">
                  <c:v>35-44</c:v>
                </c:pt>
                <c:pt idx="4">
                  <c:v>45-54</c:v>
                </c:pt>
                <c:pt idx="5">
                  <c:v>55-64</c:v>
                </c:pt>
                <c:pt idx="6">
                  <c:v>65+</c:v>
                </c:pt>
              </c:strCache>
            </c:strRef>
          </c:cat>
          <c:val>
            <c:numRef>
              <c:f>'8.3 Driver licence holders 1'!$E$6:$E$12</c:f>
              <c:numCache>
                <c:formatCode>_-* #,##0_-;\-* #,##0_-;_-* "-"??_-;_-@_-</c:formatCode>
                <c:ptCount val="7"/>
                <c:pt idx="0">
                  <c:v>158984</c:v>
                </c:pt>
                <c:pt idx="1">
                  <c:v>297507</c:v>
                </c:pt>
                <c:pt idx="2">
                  <c:v>661177</c:v>
                </c:pt>
                <c:pt idx="3">
                  <c:v>615120</c:v>
                </c:pt>
                <c:pt idx="4">
                  <c:v>642376</c:v>
                </c:pt>
                <c:pt idx="5">
                  <c:v>531503</c:v>
                </c:pt>
                <c:pt idx="6">
                  <c:v>555963</c:v>
                </c:pt>
              </c:numCache>
            </c:numRef>
          </c:val>
        </c:ser>
        <c:axId val="111537536"/>
        <c:axId val="111608960"/>
      </c:barChart>
      <c:catAx>
        <c:axId val="111537536"/>
        <c:scaling>
          <c:orientation val="minMax"/>
        </c:scaling>
        <c:axPos val="b"/>
        <c:tickLblPos val="nextTo"/>
        <c:crossAx val="111608960"/>
        <c:crosses val="autoZero"/>
        <c:auto val="1"/>
        <c:lblAlgn val="ctr"/>
        <c:lblOffset val="100"/>
      </c:catAx>
      <c:valAx>
        <c:axId val="111608960"/>
        <c:scaling>
          <c:orientation val="minMax"/>
        </c:scaling>
        <c:axPos val="l"/>
        <c:majorGridlines/>
        <c:numFmt formatCode="_-* #,##0_-;\-* #,##0_-;_-* &quot;-&quot;??_-;_-@_-" sourceLinked="1"/>
        <c:tickLblPos val="nextTo"/>
        <c:crossAx val="111537536"/>
        <c:crosses val="autoZero"/>
        <c:crossBetween val="between"/>
      </c:valAx>
    </c:plotArea>
    <c:legend>
      <c:legendPos val="r"/>
      <c:layout/>
    </c:legend>
    <c:plotVisOnly val="1"/>
  </c:chart>
  <c:printSettings>
    <c:headerFooter/>
    <c:pageMargins b="0.75000000000000278" l="0.70000000000000062" r="0.70000000000000062" t="0.7500000000000027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'8.4 Drive licence holders 2'!$A$6</c:f>
              <c:strCache>
                <c:ptCount val="1"/>
                <c:pt idx="0">
                  <c:v>15-19</c:v>
                </c:pt>
              </c:strCache>
            </c:strRef>
          </c:tx>
          <c:marker>
            <c:symbol val="none"/>
          </c:marker>
          <c:cat>
            <c:numRef>
              <c:f>'8.4 Drive licence holders 2'!$B$5:$P$5</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'8.4 Drive licence holders 2'!$B$6:$P$6</c:f>
              <c:numCache>
                <c:formatCode>0.00%</c:formatCode>
                <c:ptCount val="15"/>
                <c:pt idx="0">
                  <c:v>0.57583281980643053</c:v>
                </c:pt>
                <c:pt idx="1">
                  <c:v>0.59191912149206904</c:v>
                </c:pt>
                <c:pt idx="2">
                  <c:v>0.60396672415542252</c:v>
                </c:pt>
                <c:pt idx="3">
                  <c:v>0.61348535286284955</c:v>
                </c:pt>
                <c:pt idx="4">
                  <c:v>0.63099826587704089</c:v>
                </c:pt>
                <c:pt idx="5">
                  <c:v>0.63512638964534007</c:v>
                </c:pt>
                <c:pt idx="6">
                  <c:v>0.63170067601402102</c:v>
                </c:pt>
                <c:pt idx="7">
                  <c:v>0.63854525160450193</c:v>
                </c:pt>
                <c:pt idx="8">
                  <c:v>0.63755066679043282</c:v>
                </c:pt>
                <c:pt idx="9">
                  <c:v>0.61291293154254167</c:v>
                </c:pt>
                <c:pt idx="10">
                  <c:v>0.58889379136463915</c:v>
                </c:pt>
                <c:pt idx="11">
                  <c:v>0.51452250168642188</c:v>
                </c:pt>
                <c:pt idx="12">
                  <c:v>0.47124272733215661</c:v>
                </c:pt>
                <c:pt idx="13">
                  <c:v>0.46196504879137701</c:v>
                </c:pt>
                <c:pt idx="14">
                  <c:v>0.47809027777777779</c:v>
                </c:pt>
              </c:numCache>
            </c:numRef>
          </c:val>
        </c:ser>
        <c:ser>
          <c:idx val="1"/>
          <c:order val="1"/>
          <c:tx>
            <c:strRef>
              <c:f>'8.4 Drive licence holders 2'!$A$7</c:f>
              <c:strCache>
                <c:ptCount val="1"/>
                <c:pt idx="0">
                  <c:v>20-24</c:v>
                </c:pt>
              </c:strCache>
            </c:strRef>
          </c:tx>
          <c:spPr>
            <a:ln>
              <a:solidFill>
                <a:srgbClr val="7030A0"/>
              </a:solidFill>
            </a:ln>
          </c:spPr>
          <c:marker>
            <c:symbol val="none"/>
          </c:marker>
          <c:cat>
            <c:numRef>
              <c:f>'8.4 Drive licence holders 2'!$B$5:$P$5</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'8.4 Drive licence holders 2'!$B$7:$P$7</c:f>
              <c:numCache>
                <c:formatCode>0.00%</c:formatCode>
                <c:ptCount val="15"/>
                <c:pt idx="0">
                  <c:v>0.84525536122852596</c:v>
                </c:pt>
                <c:pt idx="1">
                  <c:v>0.87344345137081869</c:v>
                </c:pt>
                <c:pt idx="2">
                  <c:v>0.88102880068777767</c:v>
                </c:pt>
                <c:pt idx="3">
                  <c:v>0.89847245525727071</c:v>
                </c:pt>
                <c:pt idx="4">
                  <c:v>0.92557754066093445</c:v>
                </c:pt>
                <c:pt idx="5">
                  <c:v>0.93299996574990585</c:v>
                </c:pt>
                <c:pt idx="6">
                  <c:v>0.94100429828750765</c:v>
                </c:pt>
                <c:pt idx="7">
                  <c:v>0.93996898493072178</c:v>
                </c:pt>
                <c:pt idx="8">
                  <c:v>0.93159814650497885</c:v>
                </c:pt>
                <c:pt idx="9">
                  <c:v>0.91467863714231334</c:v>
                </c:pt>
                <c:pt idx="10">
                  <c:v>0.90166092519685037</c:v>
                </c:pt>
                <c:pt idx="11">
                  <c:v>0.88756738748561392</c:v>
                </c:pt>
                <c:pt idx="12">
                  <c:v>0.87838720306742957</c:v>
                </c:pt>
                <c:pt idx="13">
                  <c:v>0.90252418240442189</c:v>
                </c:pt>
                <c:pt idx="14">
                  <c:v>0.87093630968199132</c:v>
                </c:pt>
              </c:numCache>
            </c:numRef>
          </c:val>
        </c:ser>
        <c:marker val="1"/>
        <c:axId val="112260608"/>
        <c:axId val="112262144"/>
      </c:lineChart>
      <c:catAx>
        <c:axId val="112260608"/>
        <c:scaling>
          <c:orientation val="minMax"/>
        </c:scaling>
        <c:axPos val="b"/>
        <c:numFmt formatCode="General" sourceLinked="1"/>
        <c:tickLblPos val="nextTo"/>
        <c:crossAx val="112262144"/>
        <c:crosses val="autoZero"/>
        <c:auto val="1"/>
        <c:lblAlgn val="ctr"/>
        <c:lblOffset val="100"/>
      </c:catAx>
      <c:valAx>
        <c:axId val="112262144"/>
        <c:scaling>
          <c:orientation val="minMax"/>
        </c:scaling>
        <c:axPos val="l"/>
        <c:majorGridlines/>
        <c:numFmt formatCode="0%" sourceLinked="0"/>
        <c:tickLblPos val="nextTo"/>
        <c:crossAx val="112260608"/>
        <c:crosses val="autoZero"/>
        <c:crossBetween val="between"/>
      </c:valAx>
    </c:plotArea>
    <c:legend>
      <c:legendPos val="r"/>
      <c:layout/>
    </c:legend>
    <c:plotVisOnly val="1"/>
  </c:chart>
  <c:printSettings>
    <c:headerFooter/>
    <c:pageMargins b="0.75000000000000278" l="0.70000000000000062" r="0.70000000000000062" t="0.7500000000000027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'8.5 and 8.6 Travel to school'!$B$6</c:f>
              <c:strCache>
                <c:ptCount val="1"/>
                <c:pt idx="0">
                  <c:v>1989/90</c:v>
                </c:pt>
              </c:strCache>
            </c:strRef>
          </c:tx>
          <c:spPr>
            <a:solidFill>
              <a:srgbClr val="9BBB59"/>
            </a:solidFill>
          </c:spPr>
          <c:cat>
            <c:strRef>
              <c:f>'8.5 and 8.6 Travel to school'!$A$7:$A$10</c:f>
              <c:strCache>
                <c:ptCount val="4"/>
                <c:pt idx="0">
                  <c:v>Walk</c:v>
                </c:pt>
                <c:pt idx="1">
                  <c:v>Car passenger</c:v>
                </c:pt>
                <c:pt idx="2">
                  <c:v>Public transport</c:v>
                </c:pt>
                <c:pt idx="3">
                  <c:v>Bike</c:v>
                </c:pt>
              </c:strCache>
            </c:strRef>
          </c:cat>
          <c:val>
            <c:numRef>
              <c:f>'8.5 and 8.6 Travel to school'!$B$7:$B$10</c:f>
              <c:numCache>
                <c:formatCode>0%</c:formatCode>
                <c:ptCount val="4"/>
                <c:pt idx="0">
                  <c:v>0.42</c:v>
                </c:pt>
                <c:pt idx="1">
                  <c:v>0.32</c:v>
                </c:pt>
                <c:pt idx="2">
                  <c:v>0.13</c:v>
                </c:pt>
                <c:pt idx="3">
                  <c:v>0.12</c:v>
                </c:pt>
              </c:numCache>
            </c:numRef>
          </c:val>
        </c:ser>
        <c:ser>
          <c:idx val="1"/>
          <c:order val="1"/>
          <c:tx>
            <c:strRef>
              <c:f>'8.5 and 8.6 Travel to school'!$C$6</c:f>
              <c:strCache>
                <c:ptCount val="1"/>
                <c:pt idx="0">
                  <c:v>2010/14</c:v>
                </c:pt>
              </c:strCache>
            </c:strRef>
          </c:tx>
          <c:spPr>
            <a:solidFill>
              <a:schemeClr val="accent6"/>
            </a:solidFill>
          </c:spPr>
          <c:cat>
            <c:strRef>
              <c:f>'8.5 and 8.6 Travel to school'!$A$7:$A$10</c:f>
              <c:strCache>
                <c:ptCount val="4"/>
                <c:pt idx="0">
                  <c:v>Walk</c:v>
                </c:pt>
                <c:pt idx="1">
                  <c:v>Car passenger</c:v>
                </c:pt>
                <c:pt idx="2">
                  <c:v>Public transport</c:v>
                </c:pt>
                <c:pt idx="3">
                  <c:v>Bike</c:v>
                </c:pt>
              </c:strCache>
            </c:strRef>
          </c:cat>
          <c:val>
            <c:numRef>
              <c:f>'8.5 and 8.6 Travel to school'!$C$7:$C$10</c:f>
              <c:numCache>
                <c:formatCode>0%</c:formatCode>
                <c:ptCount val="4"/>
                <c:pt idx="0">
                  <c:v>0.28913682008415303</c:v>
                </c:pt>
                <c:pt idx="1">
                  <c:v>0.57000000000000006</c:v>
                </c:pt>
                <c:pt idx="2">
                  <c:v>0.11287810490624316</c:v>
                </c:pt>
                <c:pt idx="3">
                  <c:v>2.1066910275306865E-2</c:v>
                </c:pt>
              </c:numCache>
            </c:numRef>
          </c:val>
        </c:ser>
        <c:axId val="112568576"/>
        <c:axId val="112664576"/>
      </c:barChart>
      <c:catAx>
        <c:axId val="112568576"/>
        <c:scaling>
          <c:orientation val="minMax"/>
        </c:scaling>
        <c:axPos val="b"/>
        <c:tickLblPos val="nextTo"/>
        <c:crossAx val="112664576"/>
        <c:crosses val="autoZero"/>
        <c:auto val="1"/>
        <c:lblAlgn val="ctr"/>
        <c:lblOffset val="100"/>
      </c:catAx>
      <c:valAx>
        <c:axId val="112664576"/>
        <c:scaling>
          <c:orientation val="minMax"/>
        </c:scaling>
        <c:axPos val="l"/>
        <c:majorGridlines/>
        <c:numFmt formatCode="0%" sourceLinked="1"/>
        <c:tickLblPos val="nextTo"/>
        <c:crossAx val="112568576"/>
        <c:crosses val="autoZero"/>
        <c:crossBetween val="between"/>
      </c:valAx>
    </c:plotArea>
    <c:legend>
      <c:legendPos val="b"/>
      <c:layout/>
    </c:legend>
    <c:plotVisOnly val="1"/>
  </c:chart>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clustered"/>
        <c:ser>
          <c:idx val="0"/>
          <c:order val="0"/>
          <c:tx>
            <c:strRef>
              <c:f>'8.5 and 8.6 Travel to school'!$B$22</c:f>
              <c:strCache>
                <c:ptCount val="1"/>
                <c:pt idx="0">
                  <c:v>1989/90</c:v>
                </c:pt>
              </c:strCache>
            </c:strRef>
          </c:tx>
          <c:spPr>
            <a:solidFill>
              <a:schemeClr val="accent3"/>
            </a:solidFill>
          </c:spPr>
          <c:cat>
            <c:strRef>
              <c:f>'8.5 and 8.6 Travel to school'!$A$23:$A$27</c:f>
              <c:strCache>
                <c:ptCount val="5"/>
                <c:pt idx="0">
                  <c:v>Public transport</c:v>
                </c:pt>
                <c:pt idx="1">
                  <c:v>Walk</c:v>
                </c:pt>
                <c:pt idx="2">
                  <c:v>Car passenger</c:v>
                </c:pt>
                <c:pt idx="3">
                  <c:v>Bike</c:v>
                </c:pt>
                <c:pt idx="4">
                  <c:v>Driver</c:v>
                </c:pt>
              </c:strCache>
            </c:strRef>
          </c:cat>
          <c:val>
            <c:numRef>
              <c:f>'8.5 and 8.6 Travel to school'!$B$23:$B$27</c:f>
              <c:numCache>
                <c:formatCode>0%</c:formatCode>
                <c:ptCount val="5"/>
                <c:pt idx="0">
                  <c:v>0.29000000000000004</c:v>
                </c:pt>
                <c:pt idx="1">
                  <c:v>0.26</c:v>
                </c:pt>
                <c:pt idx="2">
                  <c:v>0.21000000000000002</c:v>
                </c:pt>
                <c:pt idx="3">
                  <c:v>0.19</c:v>
                </c:pt>
                <c:pt idx="4" formatCode="0.00%">
                  <c:v>4.0000000000000002E-4</c:v>
                </c:pt>
              </c:numCache>
            </c:numRef>
          </c:val>
        </c:ser>
        <c:ser>
          <c:idx val="1"/>
          <c:order val="1"/>
          <c:tx>
            <c:strRef>
              <c:f>'8.5 and 8.6 Travel to school'!$C$22</c:f>
              <c:strCache>
                <c:ptCount val="1"/>
                <c:pt idx="0">
                  <c:v>2010/14</c:v>
                </c:pt>
              </c:strCache>
            </c:strRef>
          </c:tx>
          <c:spPr>
            <a:solidFill>
              <a:srgbClr val="F79646"/>
            </a:solidFill>
          </c:spPr>
          <c:cat>
            <c:strRef>
              <c:f>'8.5 and 8.6 Travel to school'!$A$23:$A$27</c:f>
              <c:strCache>
                <c:ptCount val="5"/>
                <c:pt idx="0">
                  <c:v>Public transport</c:v>
                </c:pt>
                <c:pt idx="1">
                  <c:v>Walk</c:v>
                </c:pt>
                <c:pt idx="2">
                  <c:v>Car passenger</c:v>
                </c:pt>
                <c:pt idx="3">
                  <c:v>Bike</c:v>
                </c:pt>
                <c:pt idx="4">
                  <c:v>Driver</c:v>
                </c:pt>
              </c:strCache>
            </c:strRef>
          </c:cat>
          <c:val>
            <c:numRef>
              <c:f>'8.5 and 8.6 Travel to school'!$C$23:$C$27</c:f>
              <c:numCache>
                <c:formatCode>0%</c:formatCode>
                <c:ptCount val="5"/>
                <c:pt idx="0">
                  <c:v>0.3</c:v>
                </c:pt>
                <c:pt idx="1">
                  <c:v>0.27896632259318821</c:v>
                </c:pt>
                <c:pt idx="2">
                  <c:v>0.32</c:v>
                </c:pt>
                <c:pt idx="3">
                  <c:v>3.3565031588008998E-2</c:v>
                </c:pt>
                <c:pt idx="4">
                  <c:v>4.7542992715373794E-2</c:v>
                </c:pt>
              </c:numCache>
            </c:numRef>
          </c:val>
        </c:ser>
        <c:axId val="112680960"/>
        <c:axId val="112682496"/>
      </c:barChart>
      <c:catAx>
        <c:axId val="112680960"/>
        <c:scaling>
          <c:orientation val="minMax"/>
        </c:scaling>
        <c:axPos val="b"/>
        <c:tickLblPos val="nextTo"/>
        <c:crossAx val="112682496"/>
        <c:crosses val="autoZero"/>
        <c:auto val="1"/>
        <c:lblAlgn val="ctr"/>
        <c:lblOffset val="100"/>
      </c:catAx>
      <c:valAx>
        <c:axId val="112682496"/>
        <c:scaling>
          <c:orientation val="minMax"/>
        </c:scaling>
        <c:axPos val="l"/>
        <c:majorGridlines/>
        <c:numFmt formatCode="0%" sourceLinked="1"/>
        <c:tickLblPos val="nextTo"/>
        <c:crossAx val="112680960"/>
        <c:crosses val="autoZero"/>
        <c:crossBetween val="between"/>
      </c:valAx>
    </c:plotArea>
    <c:legend>
      <c:legendPos val="b"/>
      <c:layout/>
    </c:legend>
    <c:plotVisOnly val="1"/>
  </c:chart>
  <c:printSettings>
    <c:headerFooter/>
    <c:pageMargins b="0.75000000000000777" l="0.70000000000000062" r="0.70000000000000062" t="0.750000000000007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'Overview brochure'!$I$353</c:f>
              <c:strCache>
                <c:ptCount val="1"/>
                <c:pt idx="0">
                  <c:v>Road</c:v>
                </c:pt>
              </c:strCache>
            </c:strRef>
          </c:tx>
          <c:cat>
            <c:strRef>
              <c:f>'Overview brochure'!$H$354:$H$355</c:f>
              <c:strCache>
                <c:ptCount val="2"/>
                <c:pt idx="0">
                  <c:v>2005/06</c:v>
                </c:pt>
                <c:pt idx="1">
                  <c:v>2012/13</c:v>
                </c:pt>
              </c:strCache>
            </c:strRef>
          </c:cat>
          <c:val>
            <c:numRef>
              <c:f>'Overview brochure'!$I$354:$I$355</c:f>
              <c:numCache>
                <c:formatCode>0.0</c:formatCode>
                <c:ptCount val="2"/>
                <c:pt idx="0" formatCode="General">
                  <c:v>207.8</c:v>
                </c:pt>
                <c:pt idx="1">
                  <c:v>216.70500000000001</c:v>
                </c:pt>
              </c:numCache>
            </c:numRef>
          </c:val>
        </c:ser>
        <c:ser>
          <c:idx val="1"/>
          <c:order val="1"/>
          <c:tx>
            <c:strRef>
              <c:f>'Overview brochure'!$J$353</c:f>
              <c:strCache>
                <c:ptCount val="1"/>
                <c:pt idx="0">
                  <c:v>Rail</c:v>
                </c:pt>
              </c:strCache>
            </c:strRef>
          </c:tx>
          <c:cat>
            <c:strRef>
              <c:f>'Overview brochure'!$H$354:$H$355</c:f>
              <c:strCache>
                <c:ptCount val="2"/>
                <c:pt idx="0">
                  <c:v>2005/06</c:v>
                </c:pt>
                <c:pt idx="1">
                  <c:v>2012/13</c:v>
                </c:pt>
              </c:strCache>
            </c:strRef>
          </c:cat>
          <c:val>
            <c:numRef>
              <c:f>'Overview brochure'!$J$354:$J$355</c:f>
              <c:numCache>
                <c:formatCode>0.0</c:formatCode>
                <c:ptCount val="2"/>
                <c:pt idx="0" formatCode="General">
                  <c:v>13.7</c:v>
                </c:pt>
                <c:pt idx="1">
                  <c:v>16.065000000000001</c:v>
                </c:pt>
              </c:numCache>
            </c:numRef>
          </c:val>
        </c:ser>
        <c:ser>
          <c:idx val="2"/>
          <c:order val="2"/>
          <c:tx>
            <c:strRef>
              <c:f>'Overview brochure'!$K$353</c:f>
              <c:strCache>
                <c:ptCount val="1"/>
                <c:pt idx="0">
                  <c:v>Coastal shipping</c:v>
                </c:pt>
              </c:strCache>
            </c:strRef>
          </c:tx>
          <c:cat>
            <c:strRef>
              <c:f>'Overview brochure'!$H$354:$H$355</c:f>
              <c:strCache>
                <c:ptCount val="2"/>
                <c:pt idx="0">
                  <c:v>2005/06</c:v>
                </c:pt>
                <c:pt idx="1">
                  <c:v>2012/13</c:v>
                </c:pt>
              </c:strCache>
            </c:strRef>
          </c:cat>
          <c:val>
            <c:numRef>
              <c:f>'Overview brochure'!$K$354:$K$355</c:f>
              <c:numCache>
                <c:formatCode>0.0</c:formatCode>
                <c:ptCount val="2"/>
                <c:pt idx="0" formatCode="General">
                  <c:v>4.2</c:v>
                </c:pt>
                <c:pt idx="1">
                  <c:v>4.2859999999999996</c:v>
                </c:pt>
              </c:numCache>
            </c:numRef>
          </c:val>
        </c:ser>
        <c:overlap val="100"/>
        <c:axId val="75042176"/>
        <c:axId val="75064448"/>
      </c:barChart>
      <c:catAx>
        <c:axId val="75042176"/>
        <c:scaling>
          <c:orientation val="minMax"/>
        </c:scaling>
        <c:axPos val="b"/>
        <c:numFmt formatCode="General" sourceLinked="1"/>
        <c:tickLblPos val="nextTo"/>
        <c:crossAx val="75064448"/>
        <c:crosses val="autoZero"/>
        <c:auto val="1"/>
        <c:lblAlgn val="ctr"/>
        <c:lblOffset val="100"/>
      </c:catAx>
      <c:valAx>
        <c:axId val="75064448"/>
        <c:scaling>
          <c:orientation val="minMax"/>
          <c:min val="0"/>
        </c:scaling>
        <c:axPos val="l"/>
        <c:majorGridlines/>
        <c:numFmt formatCode="General" sourceLinked="1"/>
        <c:tickLblPos val="nextTo"/>
        <c:crossAx val="75042176"/>
        <c:crosses val="autoZero"/>
        <c:crossBetween val="between"/>
      </c:valAx>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autoTitleDeleted val="1"/>
    <c:plotArea>
      <c:layout/>
      <c:lineChart>
        <c:grouping val="standard"/>
        <c:ser>
          <c:idx val="0"/>
          <c:order val="0"/>
          <c:tx>
            <c:strRef>
              <c:f>'Overview brochure'!#REF!</c:f>
              <c:strCache>
                <c:ptCount val="1"/>
                <c:pt idx="0">
                  <c:v>#REF!</c:v>
                </c:pt>
              </c:strCache>
            </c:strRef>
          </c:tx>
          <c:marker>
            <c:symbol val="none"/>
          </c:marker>
          <c:cat>
            <c:numRef>
              <c:f>'Overview brochure'!$K$165:$K$179</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'Overview brochure'!$L$165:$L$179</c:f>
              <c:numCache>
                <c:formatCode>0.0</c:formatCode>
                <c:ptCount val="15"/>
                <c:pt idx="0">
                  <c:v>7368.2498152299959</c:v>
                </c:pt>
                <c:pt idx="1">
                  <c:v>7491.3514220590096</c:v>
                </c:pt>
                <c:pt idx="2">
                  <c:v>7572.8164921036951</c:v>
                </c:pt>
                <c:pt idx="3">
                  <c:v>7660.648927706422</c:v>
                </c:pt>
                <c:pt idx="4">
                  <c:v>7617.6476770120235</c:v>
                </c:pt>
                <c:pt idx="5">
                  <c:v>7489.0978437604535</c:v>
                </c:pt>
                <c:pt idx="6">
                  <c:v>7506.8100563473645</c:v>
                </c:pt>
                <c:pt idx="7">
                  <c:v>7293.7642236724723</c:v>
                </c:pt>
                <c:pt idx="8">
                  <c:v>7249.8894057081761</c:v>
                </c:pt>
                <c:pt idx="9">
                  <c:v>7146.3295561633768</c:v>
                </c:pt>
                <c:pt idx="10">
                  <c:v>6986.2323042883218</c:v>
                </c:pt>
                <c:pt idx="11">
                  <c:v>6943.223370386334</c:v>
                </c:pt>
                <c:pt idx="12">
                  <c:v>6953.9426701334942</c:v>
                </c:pt>
                <c:pt idx="13">
                  <c:v>6986.1916003281822</c:v>
                </c:pt>
                <c:pt idx="14">
                  <c:v>7087.0820406031726</c:v>
                </c:pt>
              </c:numCache>
            </c:numRef>
          </c:val>
        </c:ser>
        <c:marker val="1"/>
        <c:axId val="75075968"/>
        <c:axId val="75077504"/>
      </c:lineChart>
      <c:catAx>
        <c:axId val="75075968"/>
        <c:scaling>
          <c:orientation val="minMax"/>
        </c:scaling>
        <c:axPos val="b"/>
        <c:numFmt formatCode="General" sourceLinked="1"/>
        <c:tickLblPos val="nextTo"/>
        <c:crossAx val="75077504"/>
        <c:crosses val="autoZero"/>
        <c:auto val="1"/>
        <c:lblAlgn val="ctr"/>
        <c:lblOffset val="100"/>
      </c:catAx>
      <c:valAx>
        <c:axId val="75077504"/>
        <c:scaling>
          <c:orientation val="minMax"/>
          <c:max val="8000"/>
          <c:min val="0"/>
        </c:scaling>
        <c:axPos val="l"/>
        <c:majorGridlines/>
        <c:numFmt formatCode="#,##0" sourceLinked="0"/>
        <c:tickLblPos val="nextTo"/>
        <c:crossAx val="75075968"/>
        <c:crosses val="autoZero"/>
        <c:crossBetween val="between"/>
      </c:valAx>
    </c:plotArea>
    <c:plotVisOnly val="1"/>
  </c:chart>
  <c:printSettings>
    <c:headerFooter/>
    <c:pageMargins b="0.75000000000000322" l="0.70000000000000062" r="0.70000000000000062" t="0.750000000000003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plotArea>
      <c:layout/>
      <c:areaChart>
        <c:grouping val="stacked"/>
        <c:ser>
          <c:idx val="0"/>
          <c:order val="0"/>
          <c:tx>
            <c:strRef>
              <c:f>'1.3 VKT'!$A$8</c:f>
              <c:strCache>
                <c:ptCount val="1"/>
                <c:pt idx="0">
                  <c:v>State highways</c:v>
                </c:pt>
              </c:strCache>
            </c:strRef>
          </c:tx>
          <c:cat>
            <c:strRef>
              <c:f>'1.3 VKT'!$B$7:$P$7</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'1.3 VKT'!$B$8:$P$8</c:f>
              <c:numCache>
                <c:formatCode>0.0</c:formatCode>
                <c:ptCount val="15"/>
                <c:pt idx="0">
                  <c:v>16.977</c:v>
                </c:pt>
                <c:pt idx="1">
                  <c:v>17.569407999999999</c:v>
                </c:pt>
                <c:pt idx="2">
                  <c:v>18.579228999999998</c:v>
                </c:pt>
                <c:pt idx="3">
                  <c:v>18.320481000000001</c:v>
                </c:pt>
                <c:pt idx="4">
                  <c:v>19.652125000000002</c:v>
                </c:pt>
                <c:pt idx="5">
                  <c:v>18.979315999999997</c:v>
                </c:pt>
                <c:pt idx="6">
                  <c:v>19.310873000000001</c:v>
                </c:pt>
                <c:pt idx="7">
                  <c:v>19.484000000000002</c:v>
                </c:pt>
                <c:pt idx="8">
                  <c:v>19.469000000000001</c:v>
                </c:pt>
                <c:pt idx="9">
                  <c:v>19.588999999999999</c:v>
                </c:pt>
                <c:pt idx="10">
                  <c:v>19.959</c:v>
                </c:pt>
                <c:pt idx="11">
                  <c:v>20.221</c:v>
                </c:pt>
                <c:pt idx="12">
                  <c:v>20.050999999999998</c:v>
                </c:pt>
                <c:pt idx="13">
                  <c:v>20.396999999999998</c:v>
                </c:pt>
                <c:pt idx="14">
                  <c:v>20.853000000000002</c:v>
                </c:pt>
              </c:numCache>
            </c:numRef>
          </c:val>
        </c:ser>
        <c:ser>
          <c:idx val="1"/>
          <c:order val="1"/>
          <c:tx>
            <c:strRef>
              <c:f>'1.3 VKT'!$A$9</c:f>
              <c:strCache>
                <c:ptCount val="1"/>
                <c:pt idx="0">
                  <c:v>Local roads</c:v>
                </c:pt>
              </c:strCache>
            </c:strRef>
          </c:tx>
          <c:spPr>
            <a:solidFill>
              <a:schemeClr val="accent3">
                <a:lumMod val="75000"/>
              </a:schemeClr>
            </a:solidFill>
          </c:spPr>
          <c:cat>
            <c:strRef>
              <c:f>'1.3 VKT'!$B$7:$P$7</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'1.3 VKT'!$B$9:$P$9</c:f>
              <c:numCache>
                <c:formatCode>0.0</c:formatCode>
                <c:ptCount val="15"/>
                <c:pt idx="0">
                  <c:v>17.835999999999999</c:v>
                </c:pt>
                <c:pt idx="1">
                  <c:v>18.02</c:v>
                </c:pt>
                <c:pt idx="2">
                  <c:v>18.622</c:v>
                </c:pt>
                <c:pt idx="3">
                  <c:v>18.798999999999999</c:v>
                </c:pt>
                <c:pt idx="4">
                  <c:v>19.594000000000001</c:v>
                </c:pt>
                <c:pt idx="5">
                  <c:v>20.292000000000002</c:v>
                </c:pt>
                <c:pt idx="6">
                  <c:v>20.681000000000001</c:v>
                </c:pt>
                <c:pt idx="7">
                  <c:v>20.869</c:v>
                </c:pt>
                <c:pt idx="8">
                  <c:v>21.175999999999998</c:v>
                </c:pt>
                <c:pt idx="9">
                  <c:v>21.56</c:v>
                </c:pt>
                <c:pt idx="10">
                  <c:v>21.637</c:v>
                </c:pt>
                <c:pt idx="11">
                  <c:v>21.507000000000001</c:v>
                </c:pt>
                <c:pt idx="12">
                  <c:v>21.844999999999999</c:v>
                </c:pt>
                <c:pt idx="13">
                  <c:v>21.693999999999999</c:v>
                </c:pt>
                <c:pt idx="14">
                  <c:v>21.677</c:v>
                </c:pt>
              </c:numCache>
            </c:numRef>
          </c:val>
        </c:ser>
        <c:axId val="76549120"/>
        <c:axId val="76563200"/>
      </c:areaChart>
      <c:catAx>
        <c:axId val="76549120"/>
        <c:scaling>
          <c:orientation val="minMax"/>
        </c:scaling>
        <c:axPos val="b"/>
        <c:tickLblPos val="nextTo"/>
        <c:crossAx val="76563200"/>
        <c:crosses val="autoZero"/>
        <c:auto val="1"/>
        <c:lblAlgn val="ctr"/>
        <c:lblOffset val="100"/>
      </c:catAx>
      <c:valAx>
        <c:axId val="76563200"/>
        <c:scaling>
          <c:orientation val="minMax"/>
        </c:scaling>
        <c:axPos val="l"/>
        <c:majorGridlines/>
        <c:numFmt formatCode="0" sourceLinked="0"/>
        <c:tickLblPos val="nextTo"/>
        <c:crossAx val="76549120"/>
        <c:crosses val="autoZero"/>
        <c:crossBetween val="midCat"/>
      </c:valAx>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xdr:col>
      <xdr:colOff>27215</xdr:colOff>
      <xdr:row>327</xdr:row>
      <xdr:rowOff>65315</xdr:rowOff>
    </xdr:from>
    <xdr:to>
      <xdr:col>8</xdr:col>
      <xdr:colOff>642258</xdr:colOff>
      <xdr:row>345</xdr:row>
      <xdr:rowOff>59871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27213</xdr:colOff>
      <xdr:row>121</xdr:row>
      <xdr:rowOff>125185</xdr:rowOff>
    </xdr:from>
    <xdr:to>
      <xdr:col>8</xdr:col>
      <xdr:colOff>43541</xdr:colOff>
      <xdr:row>136</xdr:row>
      <xdr:rowOff>179614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211</xdr:row>
      <xdr:rowOff>92529</xdr:rowOff>
    </xdr:from>
    <xdr:to>
      <xdr:col>8</xdr:col>
      <xdr:colOff>756557</xdr:colOff>
      <xdr:row>228</xdr:row>
      <xdr:rowOff>27216</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10885</xdr:colOff>
      <xdr:row>88</xdr:row>
      <xdr:rowOff>87086</xdr:rowOff>
    </xdr:from>
    <xdr:to>
      <xdr:col>8</xdr:col>
      <xdr:colOff>10885</xdr:colOff>
      <xdr:row>105</xdr:row>
      <xdr:rowOff>146958</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16327</xdr:colOff>
      <xdr:row>47</xdr:row>
      <xdr:rowOff>65314</xdr:rowOff>
    </xdr:from>
    <xdr:to>
      <xdr:col>8</xdr:col>
      <xdr:colOff>582386</xdr:colOff>
      <xdr:row>61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5442</xdr:colOff>
      <xdr:row>67</xdr:row>
      <xdr:rowOff>87085</xdr:rowOff>
    </xdr:from>
    <xdr:to>
      <xdr:col>8</xdr:col>
      <xdr:colOff>609600</xdr:colOff>
      <xdr:row>81</xdr:row>
      <xdr:rowOff>21771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38099</xdr:colOff>
      <xdr:row>352</xdr:row>
      <xdr:rowOff>81641</xdr:rowOff>
    </xdr:from>
    <xdr:to>
      <xdr:col>6</xdr:col>
      <xdr:colOff>631372</xdr:colOff>
      <xdr:row>366</xdr:row>
      <xdr:rowOff>27215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27213</xdr:colOff>
      <xdr:row>162</xdr:row>
      <xdr:rowOff>168730</xdr:rowOff>
    </xdr:from>
    <xdr:to>
      <xdr:col>8</xdr:col>
      <xdr:colOff>854527</xdr:colOff>
      <xdr:row>177</xdr:row>
      <xdr:rowOff>70757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32657</xdr:colOff>
      <xdr:row>258</xdr:row>
      <xdr:rowOff>59871</xdr:rowOff>
    </xdr:from>
    <xdr:to>
      <xdr:col>8</xdr:col>
      <xdr:colOff>223157</xdr:colOff>
      <xdr:row>273</xdr:row>
      <xdr:rowOff>16328</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653142</xdr:colOff>
      <xdr:row>11</xdr:row>
      <xdr:rowOff>76199</xdr:rowOff>
    </xdr:from>
    <xdr:to>
      <xdr:col>8</xdr:col>
      <xdr:colOff>647700</xdr:colOff>
      <xdr:row>26</xdr:row>
      <xdr:rowOff>59871</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108857</xdr:colOff>
      <xdr:row>234</xdr:row>
      <xdr:rowOff>65314</xdr:rowOff>
    </xdr:from>
    <xdr:to>
      <xdr:col>8</xdr:col>
      <xdr:colOff>359229</xdr:colOff>
      <xdr:row>251</xdr:row>
      <xdr:rowOff>87086</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27215</xdr:colOff>
      <xdr:row>143</xdr:row>
      <xdr:rowOff>32659</xdr:rowOff>
    </xdr:from>
    <xdr:to>
      <xdr:col>7</xdr:col>
      <xdr:colOff>266701</xdr:colOff>
      <xdr:row>157</xdr:row>
      <xdr:rowOff>152401</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27214</xdr:colOff>
      <xdr:row>372</xdr:row>
      <xdr:rowOff>103413</xdr:rowOff>
    </xdr:from>
    <xdr:to>
      <xdr:col>8</xdr:col>
      <xdr:colOff>892629</xdr:colOff>
      <xdr:row>392</xdr:row>
      <xdr:rowOff>157842</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21772</xdr:colOff>
      <xdr:row>189</xdr:row>
      <xdr:rowOff>81643</xdr:rowOff>
    </xdr:from>
    <xdr:to>
      <xdr:col>8</xdr:col>
      <xdr:colOff>636815</xdr:colOff>
      <xdr:row>205</xdr:row>
      <xdr:rowOff>70757</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789213</xdr:colOff>
      <xdr:row>306</xdr:row>
      <xdr:rowOff>125184</xdr:rowOff>
    </xdr:from>
    <xdr:to>
      <xdr:col>8</xdr:col>
      <xdr:colOff>201385</xdr:colOff>
      <xdr:row>320</xdr:row>
      <xdr:rowOff>190499</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778327</xdr:colOff>
      <xdr:row>280</xdr:row>
      <xdr:rowOff>108857</xdr:rowOff>
    </xdr:from>
    <xdr:to>
      <xdr:col>8</xdr:col>
      <xdr:colOff>125185</xdr:colOff>
      <xdr:row>295</xdr:row>
      <xdr:rowOff>163285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10886</xdr:colOff>
      <xdr:row>6</xdr:row>
      <xdr:rowOff>103414</xdr:rowOff>
    </xdr:from>
    <xdr:to>
      <xdr:col>12</xdr:col>
      <xdr:colOff>587828</xdr:colOff>
      <xdr:row>21</xdr:row>
      <xdr:rowOff>478970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42182</xdr:colOff>
      <xdr:row>6</xdr:row>
      <xdr:rowOff>119743</xdr:rowOff>
    </xdr:from>
    <xdr:to>
      <xdr:col>13</xdr:col>
      <xdr:colOff>408214</xdr:colOff>
      <xdr:row>25</xdr:row>
      <xdr:rowOff>108857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23129</xdr:colOff>
      <xdr:row>8</xdr:row>
      <xdr:rowOff>102053</xdr:rowOff>
    </xdr:from>
    <xdr:to>
      <xdr:col>30</xdr:col>
      <xdr:colOff>489857</xdr:colOff>
      <xdr:row>28</xdr:row>
      <xdr:rowOff>125185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16325</xdr:colOff>
      <xdr:row>10</xdr:row>
      <xdr:rowOff>157842</xdr:rowOff>
    </xdr:from>
    <xdr:to>
      <xdr:col>14</xdr:col>
      <xdr:colOff>299355</xdr:colOff>
      <xdr:row>36</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27213</xdr:colOff>
      <xdr:row>20</xdr:row>
      <xdr:rowOff>119742</xdr:rowOff>
    </xdr:from>
    <xdr:to>
      <xdr:col>11</xdr:col>
      <xdr:colOff>38098</xdr:colOff>
      <xdr:row>37</xdr:row>
      <xdr:rowOff>179614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21771</xdr:colOff>
      <xdr:row>6</xdr:row>
      <xdr:rowOff>185056</xdr:rowOff>
    </xdr:from>
    <xdr:to>
      <xdr:col>24</xdr:col>
      <xdr:colOff>136070</xdr:colOff>
      <xdr:row>26</xdr:row>
      <xdr:rowOff>108857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636813</xdr:colOff>
      <xdr:row>6</xdr:row>
      <xdr:rowOff>163285</xdr:rowOff>
    </xdr:from>
    <xdr:to>
      <xdr:col>25</xdr:col>
      <xdr:colOff>636813</xdr:colOff>
      <xdr:row>20</xdr:row>
      <xdr:rowOff>87085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103415</xdr:colOff>
      <xdr:row>5</xdr:row>
      <xdr:rowOff>179614</xdr:rowOff>
    </xdr:from>
    <xdr:to>
      <xdr:col>14</xdr:col>
      <xdr:colOff>38100</xdr:colOff>
      <xdr:row>38</xdr:row>
      <xdr:rowOff>21770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653142</xdr:colOff>
      <xdr:row>4</xdr:row>
      <xdr:rowOff>283026</xdr:rowOff>
    </xdr:from>
    <xdr:to>
      <xdr:col>12</xdr:col>
      <xdr:colOff>310241</xdr:colOff>
      <xdr:row>17</xdr:row>
      <xdr:rowOff>190498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4082</xdr:colOff>
      <xdr:row>5</xdr:row>
      <xdr:rowOff>145596</xdr:rowOff>
    </xdr:from>
    <xdr:to>
      <xdr:col>15</xdr:col>
      <xdr:colOff>308882</xdr:colOff>
      <xdr:row>22</xdr:row>
      <xdr:rowOff>136071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16328</xdr:colOff>
      <xdr:row>5</xdr:row>
      <xdr:rowOff>76201</xdr:rowOff>
    </xdr:from>
    <xdr:to>
      <xdr:col>14</xdr:col>
      <xdr:colOff>272142</xdr:colOff>
      <xdr:row>36</xdr:row>
      <xdr:rowOff>5444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21769</xdr:colOff>
      <xdr:row>5</xdr:row>
      <xdr:rowOff>125186</xdr:rowOff>
    </xdr:from>
    <xdr:to>
      <xdr:col>9</xdr:col>
      <xdr:colOff>10885</xdr:colOff>
      <xdr:row>21</xdr:row>
      <xdr:rowOff>119743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17689</xdr:colOff>
      <xdr:row>36</xdr:row>
      <xdr:rowOff>159202</xdr:rowOff>
    </xdr:from>
    <xdr:to>
      <xdr:col>6</xdr:col>
      <xdr:colOff>391886</xdr:colOff>
      <xdr:row>55</xdr:row>
      <xdr:rowOff>185057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1431471</xdr:colOff>
      <xdr:row>12</xdr:row>
      <xdr:rowOff>119742</xdr:rowOff>
    </xdr:from>
    <xdr:to>
      <xdr:col>7</xdr:col>
      <xdr:colOff>163285</xdr:colOff>
      <xdr:row>29</xdr:row>
      <xdr:rowOff>179613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5443</xdr:colOff>
      <xdr:row>5</xdr:row>
      <xdr:rowOff>125187</xdr:rowOff>
    </xdr:from>
    <xdr:to>
      <xdr:col>8</xdr:col>
      <xdr:colOff>604157</xdr:colOff>
      <xdr:row>22</xdr:row>
      <xdr:rowOff>119745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21772</xdr:colOff>
      <xdr:row>7</xdr:row>
      <xdr:rowOff>141514</xdr:rowOff>
    </xdr:from>
    <xdr:to>
      <xdr:col>11</xdr:col>
      <xdr:colOff>408214</xdr:colOff>
      <xdr:row>26</xdr:row>
      <xdr:rowOff>174172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78619</xdr:colOff>
      <xdr:row>80</xdr:row>
      <xdr:rowOff>163284</xdr:rowOff>
    </xdr:from>
    <xdr:to>
      <xdr:col>7</xdr:col>
      <xdr:colOff>792238</xdr:colOff>
      <xdr:row>100</xdr:row>
      <xdr:rowOff>42334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5443</xdr:colOff>
      <xdr:row>23</xdr:row>
      <xdr:rowOff>65313</xdr:rowOff>
    </xdr:from>
    <xdr:to>
      <xdr:col>12</xdr:col>
      <xdr:colOff>429986</xdr:colOff>
      <xdr:row>44</xdr:row>
      <xdr:rowOff>92528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114299</xdr:colOff>
      <xdr:row>23</xdr:row>
      <xdr:rowOff>157841</xdr:rowOff>
    </xdr:from>
    <xdr:to>
      <xdr:col>8</xdr:col>
      <xdr:colOff>174171</xdr:colOff>
      <xdr:row>44</xdr:row>
      <xdr:rowOff>10883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27215</xdr:colOff>
      <xdr:row>23</xdr:row>
      <xdr:rowOff>168728</xdr:rowOff>
    </xdr:from>
    <xdr:to>
      <xdr:col>14</xdr:col>
      <xdr:colOff>163286</xdr:colOff>
      <xdr:row>44</xdr:row>
      <xdr:rowOff>48986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21769</xdr:colOff>
      <xdr:row>6</xdr:row>
      <xdr:rowOff>125186</xdr:rowOff>
    </xdr:from>
    <xdr:to>
      <xdr:col>10</xdr:col>
      <xdr:colOff>527955</xdr:colOff>
      <xdr:row>23</xdr:row>
      <xdr:rowOff>185057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10886</xdr:colOff>
      <xdr:row>5</xdr:row>
      <xdr:rowOff>70755</xdr:rowOff>
    </xdr:from>
    <xdr:to>
      <xdr:col>9</xdr:col>
      <xdr:colOff>517070</xdr:colOff>
      <xdr:row>22</xdr:row>
      <xdr:rowOff>174171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27213</xdr:colOff>
      <xdr:row>11</xdr:row>
      <xdr:rowOff>97970</xdr:rowOff>
    </xdr:from>
    <xdr:to>
      <xdr:col>8</xdr:col>
      <xdr:colOff>32656</xdr:colOff>
      <xdr:row>26</xdr:row>
      <xdr:rowOff>168728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5443</xdr:colOff>
      <xdr:row>5</xdr:row>
      <xdr:rowOff>97970</xdr:rowOff>
    </xdr:from>
    <xdr:to>
      <xdr:col>10</xdr:col>
      <xdr:colOff>32658</xdr:colOff>
      <xdr:row>22</xdr:row>
      <xdr:rowOff>157841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6</xdr:col>
      <xdr:colOff>631370</xdr:colOff>
      <xdr:row>9</xdr:row>
      <xdr:rowOff>103413</xdr:rowOff>
    </xdr:from>
    <xdr:to>
      <xdr:col>13</xdr:col>
      <xdr:colOff>778328</xdr:colOff>
      <xdr:row>26</xdr:row>
      <xdr:rowOff>163287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2</xdr:col>
      <xdr:colOff>631371</xdr:colOff>
      <xdr:row>5</xdr:row>
      <xdr:rowOff>103415</xdr:rowOff>
    </xdr:from>
    <xdr:to>
      <xdr:col>12</xdr:col>
      <xdr:colOff>500745</xdr:colOff>
      <xdr:row>22</xdr:row>
      <xdr:rowOff>97971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12246</xdr:colOff>
      <xdr:row>6</xdr:row>
      <xdr:rowOff>129268</xdr:rowOff>
    </xdr:from>
    <xdr:to>
      <xdr:col>11</xdr:col>
      <xdr:colOff>317046</xdr:colOff>
      <xdr:row>23</xdr:row>
      <xdr:rowOff>119743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5444</xdr:colOff>
      <xdr:row>9</xdr:row>
      <xdr:rowOff>78921</xdr:rowOff>
    </xdr:from>
    <xdr:to>
      <xdr:col>8</xdr:col>
      <xdr:colOff>353787</xdr:colOff>
      <xdr:row>26</xdr:row>
      <xdr:rowOff>69397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636814</xdr:colOff>
      <xdr:row>11</xdr:row>
      <xdr:rowOff>125186</xdr:rowOff>
    </xdr:from>
    <xdr:to>
      <xdr:col>11</xdr:col>
      <xdr:colOff>130629</xdr:colOff>
      <xdr:row>36</xdr:row>
      <xdr:rowOff>43542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647699</xdr:colOff>
      <xdr:row>12</xdr:row>
      <xdr:rowOff>5443</xdr:rowOff>
    </xdr:from>
    <xdr:to>
      <xdr:col>22</xdr:col>
      <xdr:colOff>517070</xdr:colOff>
      <xdr:row>35</xdr:row>
      <xdr:rowOff>141514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4</xdr:col>
      <xdr:colOff>5443</xdr:colOff>
      <xdr:row>5</xdr:row>
      <xdr:rowOff>87083</xdr:rowOff>
    </xdr:from>
    <xdr:to>
      <xdr:col>12</xdr:col>
      <xdr:colOff>38100</xdr:colOff>
      <xdr:row>29</xdr:row>
      <xdr:rowOff>54426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653142</xdr:colOff>
      <xdr:row>12</xdr:row>
      <xdr:rowOff>92526</xdr:rowOff>
    </xdr:from>
    <xdr:to>
      <xdr:col>9</xdr:col>
      <xdr:colOff>244928</xdr:colOff>
      <xdr:row>33</xdr:row>
      <xdr:rowOff>146956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2906485</xdr:colOff>
      <xdr:row>21</xdr:row>
      <xdr:rowOff>136070</xdr:rowOff>
    </xdr:from>
    <xdr:to>
      <xdr:col>7</xdr:col>
      <xdr:colOff>489856</xdr:colOff>
      <xdr:row>35</xdr:row>
      <xdr:rowOff>59870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27214</xdr:colOff>
      <xdr:row>5</xdr:row>
      <xdr:rowOff>107496</xdr:rowOff>
    </xdr:from>
    <xdr:to>
      <xdr:col>9</xdr:col>
      <xdr:colOff>541564</xdr:colOff>
      <xdr:row>18</xdr:row>
      <xdr:rowOff>117022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4946</xdr:colOff>
      <xdr:row>7</xdr:row>
      <xdr:rowOff>380</xdr:rowOff>
    </xdr:from>
    <xdr:to>
      <xdr:col>11</xdr:col>
      <xdr:colOff>3805</xdr:colOff>
      <xdr:row>22</xdr:row>
      <xdr:rowOff>175466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6</xdr:col>
      <xdr:colOff>10884</xdr:colOff>
      <xdr:row>5</xdr:row>
      <xdr:rowOff>108858</xdr:rowOff>
    </xdr:from>
    <xdr:to>
      <xdr:col>10</xdr:col>
      <xdr:colOff>555170</xdr:colOff>
      <xdr:row>23</xdr:row>
      <xdr:rowOff>10888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6</xdr:col>
      <xdr:colOff>16330</xdr:colOff>
      <xdr:row>5</xdr:row>
      <xdr:rowOff>136071</xdr:rowOff>
    </xdr:from>
    <xdr:to>
      <xdr:col>13</xdr:col>
      <xdr:colOff>10886</xdr:colOff>
      <xdr:row>23</xdr:row>
      <xdr:rowOff>38099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32655</xdr:colOff>
      <xdr:row>12</xdr:row>
      <xdr:rowOff>81641</xdr:rowOff>
    </xdr:from>
    <xdr:to>
      <xdr:col>9</xdr:col>
      <xdr:colOff>108857</xdr:colOff>
      <xdr:row>28</xdr:row>
      <xdr:rowOff>168729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3</xdr:col>
      <xdr:colOff>20412</xdr:colOff>
      <xdr:row>5</xdr:row>
      <xdr:rowOff>103412</xdr:rowOff>
    </xdr:from>
    <xdr:to>
      <xdr:col>9</xdr:col>
      <xdr:colOff>458562</xdr:colOff>
      <xdr:row>20</xdr:row>
      <xdr:rowOff>122463</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3</xdr:col>
      <xdr:colOff>642256</xdr:colOff>
      <xdr:row>5</xdr:row>
      <xdr:rowOff>168728</xdr:rowOff>
    </xdr:from>
    <xdr:to>
      <xdr:col>10</xdr:col>
      <xdr:colOff>642256</xdr:colOff>
      <xdr:row>19</xdr:row>
      <xdr:rowOff>92528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18</xdr:col>
      <xdr:colOff>466725</xdr:colOff>
      <xdr:row>0</xdr:row>
      <xdr:rowOff>9525</xdr:rowOff>
    </xdr:from>
    <xdr:to>
      <xdr:col>23</xdr:col>
      <xdr:colOff>333375</xdr:colOff>
      <xdr:row>1</xdr:row>
      <xdr:rowOff>0</xdr:rowOff>
    </xdr:to>
    <xdr:sp macro="" textlink="">
      <xdr:nvSpPr>
        <xdr:cNvPr id="2" name="Text Box 1"/>
        <xdr:cNvSpPr txBox="1">
          <a:spLocks noChangeArrowheads="1"/>
        </xdr:cNvSpPr>
      </xdr:nvSpPr>
      <xdr:spPr bwMode="auto">
        <a:xfrm>
          <a:off x="12751254" y="9525"/>
          <a:ext cx="3469821" cy="72662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125185</xdr:rowOff>
    </xdr:from>
    <xdr:to>
      <xdr:col>12</xdr:col>
      <xdr:colOff>190500</xdr:colOff>
      <xdr:row>23</xdr:row>
      <xdr:rowOff>27213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18</xdr:col>
      <xdr:colOff>466725</xdr:colOff>
      <xdr:row>0</xdr:row>
      <xdr:rowOff>9525</xdr:rowOff>
    </xdr:from>
    <xdr:to>
      <xdr:col>23</xdr:col>
      <xdr:colOff>333375</xdr:colOff>
      <xdr:row>1</xdr:row>
      <xdr:rowOff>0</xdr:rowOff>
    </xdr:to>
    <xdr:sp macro="" textlink="">
      <xdr:nvSpPr>
        <xdr:cNvPr id="2" name="Text Box 1"/>
        <xdr:cNvSpPr txBox="1">
          <a:spLocks noChangeArrowheads="1"/>
        </xdr:cNvSpPr>
      </xdr:nvSpPr>
      <xdr:spPr bwMode="auto">
        <a:xfrm>
          <a:off x="11832771" y="9525"/>
          <a:ext cx="0" cy="17008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21772</xdr:colOff>
      <xdr:row>9</xdr:row>
      <xdr:rowOff>141513</xdr:rowOff>
    </xdr:from>
    <xdr:to>
      <xdr:col>7</xdr:col>
      <xdr:colOff>413657</xdr:colOff>
      <xdr:row>27</xdr:row>
      <xdr:rowOff>43542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4</xdr:col>
      <xdr:colOff>9524</xdr:colOff>
      <xdr:row>5</xdr:row>
      <xdr:rowOff>115660</xdr:rowOff>
    </xdr:from>
    <xdr:to>
      <xdr:col>12</xdr:col>
      <xdr:colOff>283028</xdr:colOff>
      <xdr:row>18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21771</xdr:colOff>
      <xdr:row>21</xdr:row>
      <xdr:rowOff>103414</xdr:rowOff>
    </xdr:from>
    <xdr:to>
      <xdr:col>12</xdr:col>
      <xdr:colOff>272142</xdr:colOff>
      <xdr:row>38</xdr:row>
      <xdr:rowOff>163285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54428</xdr:colOff>
      <xdr:row>22</xdr:row>
      <xdr:rowOff>81643</xdr:rowOff>
    </xdr:from>
    <xdr:to>
      <xdr:col>5</xdr:col>
      <xdr:colOff>435428</xdr:colOff>
      <xdr:row>37</xdr:row>
      <xdr:rowOff>65314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31295</xdr:colOff>
      <xdr:row>5</xdr:row>
      <xdr:rowOff>176893</xdr:rowOff>
    </xdr:from>
    <xdr:to>
      <xdr:col>17</xdr:col>
      <xdr:colOff>522512</xdr:colOff>
      <xdr:row>25</xdr:row>
      <xdr:rowOff>53068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27214</xdr:colOff>
      <xdr:row>6</xdr:row>
      <xdr:rowOff>103415</xdr:rowOff>
    </xdr:from>
    <xdr:to>
      <xdr:col>10</xdr:col>
      <xdr:colOff>27214</xdr:colOff>
      <xdr:row>23</xdr:row>
      <xdr:rowOff>163286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16327</xdr:colOff>
      <xdr:row>5</xdr:row>
      <xdr:rowOff>146957</xdr:rowOff>
    </xdr:from>
    <xdr:to>
      <xdr:col>12</xdr:col>
      <xdr:colOff>81641</xdr:colOff>
      <xdr:row>23</xdr:row>
      <xdr:rowOff>125186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xdr:colOff>
      <xdr:row>5</xdr:row>
      <xdr:rowOff>108857</xdr:rowOff>
    </xdr:from>
    <xdr:to>
      <xdr:col>13</xdr:col>
      <xdr:colOff>333375</xdr:colOff>
      <xdr:row>22</xdr:row>
      <xdr:rowOff>59872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browse_for_stats/population/estimates_and_projections/NationalPopulationProjections_HOTP2016.aspx%20for%20projections" TargetMode="External"/><Relationship Id="rId2" Type="http://schemas.openxmlformats.org/officeDocument/2006/relationships/hyperlink" Target="http://www.stats.govt.nz/Census/2013-census/profile-and-summary-reports/quickstats-65-plus/population-overview.aspx" TargetMode="External"/><Relationship Id="rId1" Type="http://schemas.openxmlformats.org/officeDocument/2006/relationships/hyperlink" Target="http://www.stats.govt.nz/infoshare/ViewTable.aspx?pxID=5e666254-1e0c-430e-bdfd-bb7d03153f0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transport.govt.nz/research/newzealandvehiclefleetstatistic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transport.govt.nz/research/newzealandvehiclefleet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9.bin"/><Relationship Id="rId1" Type="http://schemas.openxmlformats.org/officeDocument/2006/relationships/hyperlink" Target="http://www.transport.govt.nz/research/roadtoll/annualroadtollhistoricalinformation/"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www.transport.govt.nz/research/roadtoll/" TargetMode="External"/><Relationship Id="rId1" Type="http://schemas.openxmlformats.org/officeDocument/2006/relationships/hyperlink" Target="http://www.transport.govt.nz/research/roadtoll/annualroadtollhistoricalinformation/"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0.bin"/><Relationship Id="rId1" Type="http://schemas.openxmlformats.org/officeDocument/2006/relationships/hyperlink" Target="http://www.transport.govt.nz/research/roadtoll/annualroadtollhistoricalinformation/"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transport.govt.nz/assets/Uploads/Research/Documents/Overseas-drivers2016.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1.bin"/><Relationship Id="rId1" Type="http://schemas.openxmlformats.org/officeDocument/2006/relationships/hyperlink" Target="http://www.transport.govt.nz/research/travelsurvey/25-years-of-nz-travel/%20(Figure%203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transport.govt.nz/research/roadcrashstatistics/raillevelcrossingstatistics/"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transport.govt.nz/ourwork/tmif/freighttransportindustry/ft007/"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13.bin"/><Relationship Id="rId1" Type="http://schemas.openxmlformats.org/officeDocument/2006/relationships/hyperlink" Target="http://www.transport.govt.nz/assets/Uploads/Research/Documents/Trucks-2016.pdf"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4.bin"/><Relationship Id="rId1" Type="http://schemas.openxmlformats.org/officeDocument/2006/relationships/hyperlink" Target="http://www.stats.govt.nz/infoshare/SelectVariables.aspx?pxID=cf707c8e-9af8-4e65-a53c-ba7af4869df7"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stats.govt.nz/infoshare/ViewTable.aspx?pxID=60c636e7-dd32-4682-a0c6-39d2c9210516" TargetMode="External"/><Relationship Id="rId1" Type="http://schemas.openxmlformats.org/officeDocument/2006/relationships/hyperlink" Target="http://www.stats.govt.nz/infoshare/SelectVariables.aspx?pxID=e3f45d9b-7dd4-44ae-a5ee-374a303845d7"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stats.govt.nz/infoshare/SelectVariables.aspx?pxID=da66e0cc-4bcb-44b5-b764-40173ec47f5b" TargetMode="External"/><Relationship Id="rId1" Type="http://schemas.openxmlformats.org/officeDocument/2006/relationships/hyperlink" Target="http://www.stats.govt.nz/infoshare/SelectVariables.aspx?pxID=cf707c8e-9af8-4e65-a53c-ba7af4869df7"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16.bin"/><Relationship Id="rId1" Type="http://schemas.openxmlformats.org/officeDocument/2006/relationships/hyperlink" Target="http://cruisenewzealand.org.nz/wp-content/uploads/2016/08/2015-2016-SUMMARY-Economic-Impact-Report-FINAL-2.pdf" TargetMode="Externa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17.bin"/><Relationship Id="rId1" Type="http://schemas.openxmlformats.org/officeDocument/2006/relationships/hyperlink" Target="http://www.stats.govt.nz/infoshare/ViewTable.aspx?pxID=0230405c-d082-40c7-b716-6173d78d1e7a"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corporate.aucklandairport.co.nz/news/publications/monthly-traffic-updates" TargetMode="External"/><Relationship Id="rId2" Type="http://schemas.openxmlformats.org/officeDocument/2006/relationships/hyperlink" Target="http://www.wellingtonairport.co.nz/corporate/monthly-traffic-reports/" TargetMode="External"/><Relationship Id="rId1" Type="http://schemas.openxmlformats.org/officeDocument/2006/relationships/hyperlink" Target="http://www.queenstownairport.co.nz/assets/documents/ZQN-annual-passengers-2005-to-2015-July.pdf" TargetMode="External"/><Relationship Id="rId5" Type="http://schemas.openxmlformats.org/officeDocument/2006/relationships/drawing" Target="../drawings/drawing31.xml"/><Relationship Id="rId4"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www.stats.govt.nz/infoshare/SelectVariables.aspx?pxID=cf707c8e-9af8-4e65-a53c-ba7af4869df7"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19.bin"/><Relationship Id="rId1" Type="http://schemas.openxmlformats.org/officeDocument/2006/relationships/hyperlink" Target="http://www.transport.govt.nz/ourwork/tmif/transport-volume/tv019/"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hyperlink" Target="http://www.transport.govt.nz/research/travelsurvey/25-years-of-nz-travel/%20(Figure%2017)" TargetMode="External"/><Relationship Id="rId1" Type="http://schemas.openxmlformats.org/officeDocument/2006/relationships/hyperlink" Target="http://www.transport.govt.nz/research/travelsurvey/25-years-of-nz-travel/%20(Figure%2016)"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www.transport.govt.nz/ourwork/tmif/transport-volume/tv017/"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20.bin"/><Relationship Id="rId1" Type="http://schemas.openxmlformats.org/officeDocument/2006/relationships/hyperlink" Target="http://www.transport.govt.nz/ourwork/tmif/transport-volume/tv020/"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www.transport.govt.nz/research/travelsurvey/25-years-of-nz-travel/%20(Figure%2039)" TargetMode="Externa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www.metlink.org.nz/customer-services/public-transport-facts-and-figures/patronage/"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21.bin"/><Relationship Id="rId1" Type="http://schemas.openxmlformats.org/officeDocument/2006/relationships/hyperlink" Target="https://at.govt.nz/about-us/reports-publications/at-metro-patronage-report/" TargetMode="Externa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22.bin"/><Relationship Id="rId1" Type="http://schemas.openxmlformats.org/officeDocument/2006/relationships/hyperlink" Target="http://www.transport.govt.nz/ourwork/tmif/travelpatterns/tp002/" TargetMode="Externa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www.transport.govt.nz/ourwork/tmif/travelpatterns/tp002/" TargetMode="Externa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www.transport.govt.nz/research/travelsurvey/25-years-of-nz-travel/%20(figures%2016%20and%201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ransport.govt.nz/research/newzealandvehiclefleet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transport.govt.nz/ourwork/tmif/accesstothetransportsystem/am007/" TargetMode="External"/></Relationships>
</file>

<file path=xl/worksheets/sheet1.xml><?xml version="1.0" encoding="utf-8"?>
<worksheet xmlns="http://schemas.openxmlformats.org/spreadsheetml/2006/main" xmlns:r="http://schemas.openxmlformats.org/officeDocument/2006/relationships">
  <dimension ref="A1:U446"/>
  <sheetViews>
    <sheetView topLeftCell="A377" workbookViewId="0">
      <selection activeCell="N173" sqref="N173"/>
    </sheetView>
  </sheetViews>
  <sheetFormatPr defaultRowHeight="15.9"/>
  <cols>
    <col min="1" max="1" width="11.15234375" style="7" customWidth="1"/>
    <col min="2" max="6" width="9.23046875" style="7"/>
    <col min="7" max="7" width="10.23046875" style="7" customWidth="1"/>
    <col min="8" max="8" width="10.61328125" style="7" customWidth="1"/>
    <col min="9" max="9" width="13.3828125" style="7" customWidth="1"/>
    <col min="10" max="10" width="12.53515625" style="7" customWidth="1"/>
    <col min="11" max="11" width="14.23046875" style="7" customWidth="1"/>
    <col min="12" max="12" width="12" style="7" customWidth="1"/>
    <col min="13" max="13" width="14.3828125" style="7" customWidth="1"/>
    <col min="14" max="14" width="10.23046875" style="7" customWidth="1"/>
    <col min="15" max="16384" width="9.23046875" style="7"/>
  </cols>
  <sheetData>
    <row r="1" spans="1:16" ht="20.6">
      <c r="A1" s="5" t="s">
        <v>523</v>
      </c>
    </row>
    <row r="3" spans="1:16">
      <c r="A3" s="287" t="s">
        <v>455</v>
      </c>
      <c r="B3" s="287"/>
      <c r="C3" s="287"/>
      <c r="D3" s="287"/>
      <c r="E3" s="287"/>
      <c r="F3" s="287"/>
      <c r="G3" s="287"/>
    </row>
    <row r="5" spans="1:16">
      <c r="A5" s="314" t="s">
        <v>501</v>
      </c>
      <c r="C5" s="6"/>
    </row>
    <row r="7" spans="1:16">
      <c r="A7" s="287" t="s">
        <v>319</v>
      </c>
      <c r="B7" s="287"/>
      <c r="D7" s="6"/>
    </row>
    <row r="9" spans="1:16">
      <c r="A9" s="7" t="s">
        <v>63</v>
      </c>
      <c r="B9" s="75" t="s">
        <v>524</v>
      </c>
    </row>
    <row r="11" spans="1:16">
      <c r="B11" s="67" t="s">
        <v>490</v>
      </c>
      <c r="L11" s="8" t="s">
        <v>245</v>
      </c>
      <c r="M11" s="8" t="s">
        <v>35</v>
      </c>
      <c r="N11" s="295"/>
      <c r="O11" s="296"/>
      <c r="P11" s="2"/>
    </row>
    <row r="12" spans="1:16">
      <c r="K12" s="31">
        <v>1926</v>
      </c>
      <c r="L12" s="298">
        <v>1.4297</v>
      </c>
      <c r="M12" s="33"/>
    </row>
    <row r="13" spans="1:16">
      <c r="K13" s="31">
        <v>1931</v>
      </c>
      <c r="L13" s="298">
        <v>1.5227999999999999</v>
      </c>
    </row>
    <row r="14" spans="1:16">
      <c r="K14" s="31">
        <v>1936</v>
      </c>
      <c r="L14" s="298">
        <v>1.5846</v>
      </c>
    </row>
    <row r="15" spans="1:16">
      <c r="K15" s="31">
        <v>1941</v>
      </c>
      <c r="L15" s="298">
        <v>1.6312</v>
      </c>
      <c r="M15" s="25"/>
    </row>
    <row r="16" spans="1:16">
      <c r="K16" s="31">
        <v>1946</v>
      </c>
      <c r="L16" s="298">
        <v>1.7811999999999999</v>
      </c>
      <c r="M16" s="25"/>
    </row>
    <row r="17" spans="11:21">
      <c r="K17" s="31">
        <v>1951</v>
      </c>
      <c r="L17" s="298">
        <v>1.9704999999999999</v>
      </c>
      <c r="M17" s="25"/>
    </row>
    <row r="18" spans="11:21">
      <c r="K18" s="31">
        <v>1956</v>
      </c>
      <c r="L18" s="298">
        <v>2.2092000000000001</v>
      </c>
      <c r="M18" s="25"/>
    </row>
    <row r="19" spans="11:21">
      <c r="K19" s="31">
        <v>1961</v>
      </c>
      <c r="L19" s="298">
        <v>2.4613</v>
      </c>
      <c r="M19" s="25"/>
    </row>
    <row r="20" spans="11:21">
      <c r="K20" s="31">
        <v>1966</v>
      </c>
      <c r="L20" s="298">
        <v>2.7113</v>
      </c>
      <c r="M20" s="25"/>
    </row>
    <row r="21" spans="11:21">
      <c r="K21" s="31">
        <v>1971</v>
      </c>
      <c r="L21" s="298">
        <v>2.8984999999999999</v>
      </c>
      <c r="M21" s="25"/>
    </row>
    <row r="22" spans="11:21">
      <c r="K22" s="31">
        <v>1976</v>
      </c>
      <c r="L22" s="298">
        <v>3.1634000000000002</v>
      </c>
      <c r="M22" s="25"/>
    </row>
    <row r="23" spans="11:21">
      <c r="K23" s="31">
        <v>1981</v>
      </c>
      <c r="L23" s="298">
        <v>3.1945000000000001</v>
      </c>
      <c r="M23" s="25"/>
    </row>
    <row r="24" spans="11:21">
      <c r="K24" s="31">
        <v>1986</v>
      </c>
      <c r="L24" s="298">
        <v>3.3134999999999999</v>
      </c>
      <c r="M24" s="25"/>
    </row>
    <row r="25" spans="11:21">
      <c r="K25" s="31">
        <v>1991</v>
      </c>
      <c r="L25" s="298">
        <v>3.516</v>
      </c>
      <c r="M25" s="25"/>
    </row>
    <row r="26" spans="11:21">
      <c r="K26" s="31">
        <v>1996</v>
      </c>
      <c r="L26" s="298">
        <v>3.7623000000000002</v>
      </c>
      <c r="M26" s="25"/>
    </row>
    <row r="27" spans="11:21">
      <c r="K27" s="31">
        <v>2001</v>
      </c>
      <c r="L27" s="299">
        <v>3.9161999999999999</v>
      </c>
      <c r="M27" s="25"/>
    </row>
    <row r="28" spans="11:21">
      <c r="K28" s="36">
        <v>2006</v>
      </c>
      <c r="L28" s="298">
        <v>4.2091000000000003</v>
      </c>
      <c r="M28" s="25"/>
    </row>
    <row r="29" spans="11:21">
      <c r="K29" s="36">
        <v>2011</v>
      </c>
      <c r="L29" s="298">
        <v>4.3994</v>
      </c>
      <c r="M29" s="25"/>
    </row>
    <row r="30" spans="11:21">
      <c r="K30" s="37">
        <v>2015</v>
      </c>
      <c r="L30" s="298">
        <v>4.6473000000000004</v>
      </c>
      <c r="M30" s="298"/>
    </row>
    <row r="31" spans="11:21">
      <c r="K31" s="37">
        <v>2016</v>
      </c>
      <c r="L31" s="298">
        <v>4.6929999999999996</v>
      </c>
      <c r="M31" s="41">
        <v>4.6900000000000004</v>
      </c>
      <c r="O31" s="319"/>
      <c r="P31" s="319"/>
      <c r="Q31" s="311"/>
      <c r="R31" s="312"/>
      <c r="S31" s="308"/>
      <c r="T31" s="308"/>
      <c r="U31" s="308"/>
    </row>
    <row r="32" spans="11:21">
      <c r="K32" s="318">
        <v>2023</v>
      </c>
      <c r="L32" s="318"/>
      <c r="M32" s="309">
        <v>5.085</v>
      </c>
      <c r="O32" s="319"/>
      <c r="P32" s="319"/>
      <c r="Q32" s="319"/>
      <c r="R32" s="319"/>
      <c r="S32" s="308"/>
      <c r="T32" s="308"/>
      <c r="U32" s="308"/>
    </row>
    <row r="33" spans="1:21">
      <c r="K33" s="318">
        <v>2028</v>
      </c>
      <c r="L33" s="318"/>
      <c r="M33" s="309">
        <v>5.2709999999999999</v>
      </c>
      <c r="O33" s="319"/>
      <c r="P33" s="319"/>
      <c r="Q33" s="319"/>
      <c r="R33" s="319"/>
      <c r="S33" s="308"/>
      <c r="T33" s="308"/>
      <c r="U33" s="308"/>
    </row>
    <row r="34" spans="1:21">
      <c r="K34" s="318">
        <v>2033</v>
      </c>
      <c r="L34" s="318"/>
      <c r="M34" s="310">
        <v>5.423</v>
      </c>
      <c r="O34" s="319"/>
      <c r="P34" s="319"/>
      <c r="Q34" s="319"/>
      <c r="R34" s="319"/>
      <c r="S34" s="308"/>
      <c r="T34" s="308"/>
      <c r="U34" s="308"/>
    </row>
    <row r="35" spans="1:21">
      <c r="K35" s="318">
        <v>2038</v>
      </c>
      <c r="L35" s="318"/>
      <c r="M35" s="310">
        <v>5.5579999999999998</v>
      </c>
      <c r="O35" s="319"/>
      <c r="P35" s="319"/>
      <c r="Q35" s="319"/>
      <c r="R35" s="319"/>
      <c r="S35" s="308"/>
      <c r="T35" s="308"/>
      <c r="U35" s="308"/>
    </row>
    <row r="36" spans="1:21">
      <c r="K36" s="318">
        <v>2043</v>
      </c>
      <c r="L36" s="318"/>
      <c r="M36" s="310">
        <v>5.6660000000000004</v>
      </c>
      <c r="O36" s="319"/>
      <c r="P36" s="319"/>
      <c r="Q36" s="319"/>
      <c r="R36" s="319"/>
      <c r="S36" s="308"/>
      <c r="T36" s="308"/>
      <c r="U36" s="308"/>
    </row>
    <row r="37" spans="1:21">
      <c r="K37" s="318">
        <v>2048</v>
      </c>
      <c r="L37" s="318"/>
      <c r="M37" s="310">
        <v>5.7450000000000001</v>
      </c>
      <c r="O37" s="319"/>
      <c r="P37" s="319"/>
      <c r="Q37" s="319"/>
      <c r="R37" s="319"/>
      <c r="S37" s="308"/>
      <c r="T37" s="308"/>
      <c r="U37" s="308"/>
    </row>
    <row r="38" spans="1:21">
      <c r="K38" s="318">
        <v>2053</v>
      </c>
      <c r="L38" s="318"/>
      <c r="M38" s="310">
        <v>5.835</v>
      </c>
      <c r="O38" s="319"/>
      <c r="P38" s="319"/>
      <c r="Q38" s="319"/>
      <c r="R38" s="319"/>
      <c r="S38" s="308"/>
      <c r="T38" s="308"/>
      <c r="U38" s="308"/>
    </row>
    <row r="39" spans="1:21">
      <c r="K39" s="318">
        <v>2058</v>
      </c>
      <c r="L39" s="318"/>
      <c r="M39" s="310">
        <v>5.8730000000000002</v>
      </c>
      <c r="O39" s="319"/>
      <c r="P39" s="319"/>
      <c r="Q39" s="319"/>
      <c r="R39" s="319"/>
      <c r="S39" s="308"/>
      <c r="T39" s="308"/>
      <c r="U39" s="308"/>
    </row>
    <row r="40" spans="1:21">
      <c r="K40" s="318">
        <v>2063</v>
      </c>
      <c r="L40" s="318"/>
      <c r="M40" s="310">
        <v>5.9260000000000002</v>
      </c>
      <c r="N40" s="297"/>
      <c r="O40" s="319"/>
      <c r="P40" s="319"/>
      <c r="Q40" s="319"/>
      <c r="R40" s="319"/>
      <c r="S40" s="308"/>
      <c r="T40" s="308"/>
      <c r="U40" s="308"/>
    </row>
    <row r="41" spans="1:21">
      <c r="K41" s="318">
        <v>2068</v>
      </c>
      <c r="L41" s="318"/>
      <c r="M41" s="310">
        <v>5.9710000000000001</v>
      </c>
      <c r="Q41" s="319"/>
      <c r="R41" s="319"/>
      <c r="S41" s="308"/>
      <c r="T41" s="308"/>
      <c r="U41" s="308"/>
    </row>
    <row r="43" spans="1:21">
      <c r="A43" s="314" t="s">
        <v>502</v>
      </c>
    </row>
    <row r="45" spans="1:21">
      <c r="A45" s="6" t="s">
        <v>63</v>
      </c>
      <c r="B45" s="143" t="s">
        <v>472</v>
      </c>
    </row>
    <row r="47" spans="1:21">
      <c r="D47" s="129" t="s">
        <v>453</v>
      </c>
    </row>
    <row r="48" spans="1:21">
      <c r="B48" s="138" t="s">
        <v>246</v>
      </c>
    </row>
    <row r="49" spans="1:13">
      <c r="A49" s="48">
        <v>1981</v>
      </c>
      <c r="B49" s="72">
        <v>9.9</v>
      </c>
    </row>
    <row r="50" spans="1:13">
      <c r="A50" s="48">
        <v>2013</v>
      </c>
      <c r="B50" s="72">
        <v>14.3</v>
      </c>
    </row>
    <row r="51" spans="1:13">
      <c r="A51" s="48">
        <v>2063</v>
      </c>
      <c r="B51" s="72">
        <v>26.7</v>
      </c>
    </row>
    <row r="63" spans="1:13">
      <c r="A63" s="314" t="s">
        <v>505</v>
      </c>
    </row>
    <row r="64" spans="1:13">
      <c r="A64" s="8"/>
      <c r="M64" s="75"/>
    </row>
    <row r="65" spans="1:12">
      <c r="A65" s="8" t="s">
        <v>63</v>
      </c>
      <c r="B65" s="6" t="s">
        <v>473</v>
      </c>
    </row>
    <row r="66" spans="1:12">
      <c r="A66" s="8"/>
      <c r="B66" s="6"/>
      <c r="L66" s="8"/>
    </row>
    <row r="67" spans="1:12">
      <c r="B67" s="138" t="s">
        <v>246</v>
      </c>
      <c r="D67" s="67" t="s">
        <v>454</v>
      </c>
      <c r="L67" s="8"/>
    </row>
    <row r="68" spans="1:12">
      <c r="A68" s="48">
        <v>2001</v>
      </c>
      <c r="B68" s="138">
        <v>11.4</v>
      </c>
      <c r="L68" s="8"/>
    </row>
    <row r="69" spans="1:12">
      <c r="A69" s="48">
        <v>2006</v>
      </c>
      <c r="B69" s="138">
        <v>16.8</v>
      </c>
      <c r="L69" s="8"/>
    </row>
    <row r="70" spans="1:12">
      <c r="A70" s="48">
        <v>2013</v>
      </c>
      <c r="B70" s="138">
        <v>22.1</v>
      </c>
      <c r="L70" s="8"/>
    </row>
    <row r="71" spans="1:12">
      <c r="L71" s="8"/>
    </row>
    <row r="72" spans="1:12">
      <c r="L72" s="8"/>
    </row>
    <row r="73" spans="1:12">
      <c r="L73" s="8"/>
    </row>
    <row r="74" spans="1:12">
      <c r="L74" s="8"/>
    </row>
    <row r="75" spans="1:12">
      <c r="L75" s="8"/>
    </row>
    <row r="76" spans="1:12">
      <c r="L76" s="8"/>
    </row>
    <row r="77" spans="1:12">
      <c r="L77" s="8"/>
    </row>
    <row r="78" spans="1:12">
      <c r="L78" s="8"/>
    </row>
    <row r="79" spans="1:12">
      <c r="L79" s="8"/>
    </row>
    <row r="80" spans="1:12">
      <c r="L80" s="8"/>
    </row>
    <row r="81" spans="1:12">
      <c r="L81" s="8"/>
    </row>
    <row r="82" spans="1:12">
      <c r="L82" s="8"/>
    </row>
    <row r="83" spans="1:12">
      <c r="A83" s="314" t="s">
        <v>503</v>
      </c>
      <c r="D83"/>
      <c r="E83"/>
      <c r="F83"/>
      <c r="L83" s="8"/>
    </row>
    <row r="84" spans="1:12">
      <c r="L84" s="8"/>
    </row>
    <row r="85" spans="1:12">
      <c r="A85" s="6" t="s">
        <v>190</v>
      </c>
      <c r="B85" s="143" t="s">
        <v>474</v>
      </c>
      <c r="L85" s="8"/>
    </row>
    <row r="86" spans="1:12">
      <c r="B86" s="7" t="s">
        <v>475</v>
      </c>
      <c r="L86" s="8"/>
    </row>
    <row r="87" spans="1:12">
      <c r="L87" s="8"/>
    </row>
    <row r="88" spans="1:12">
      <c r="B88" s="67" t="s">
        <v>491</v>
      </c>
      <c r="J88" s="17" t="s">
        <v>46</v>
      </c>
      <c r="K88" s="17" t="s">
        <v>245</v>
      </c>
      <c r="L88" s="17" t="s">
        <v>35</v>
      </c>
    </row>
    <row r="89" spans="1:12">
      <c r="J89" s="138">
        <v>1996</v>
      </c>
      <c r="K89" s="290">
        <v>1.5287200000000001</v>
      </c>
      <c r="L89" s="211"/>
    </row>
    <row r="90" spans="1:12">
      <c r="J90" s="138">
        <v>1997</v>
      </c>
      <c r="K90" s="290">
        <v>1.497225</v>
      </c>
      <c r="L90" s="211"/>
    </row>
    <row r="91" spans="1:12">
      <c r="J91" s="138">
        <v>1998</v>
      </c>
      <c r="K91" s="290">
        <v>1.484739</v>
      </c>
      <c r="L91" s="211"/>
    </row>
    <row r="92" spans="1:12">
      <c r="J92" s="138">
        <v>1999</v>
      </c>
      <c r="K92" s="290">
        <v>1.607478</v>
      </c>
      <c r="L92" s="211"/>
    </row>
    <row r="93" spans="1:12">
      <c r="J93" s="138">
        <v>2000</v>
      </c>
      <c r="K93" s="290">
        <v>1.7890779999999999</v>
      </c>
      <c r="L93" s="211"/>
    </row>
    <row r="94" spans="1:12">
      <c r="J94" s="138">
        <v>2001</v>
      </c>
      <c r="K94" s="290">
        <v>1.9098090000000001</v>
      </c>
      <c r="L94" s="211"/>
    </row>
    <row r="95" spans="1:12">
      <c r="J95" s="138">
        <v>2002</v>
      </c>
      <c r="K95" s="290">
        <v>2.0449619999999999</v>
      </c>
      <c r="L95" s="211"/>
    </row>
    <row r="96" spans="1:12">
      <c r="J96" s="138">
        <v>2003</v>
      </c>
      <c r="K96" s="290">
        <v>2.1062289999999999</v>
      </c>
      <c r="L96" s="211"/>
    </row>
    <row r="97" spans="10:12">
      <c r="J97" s="138">
        <v>2004</v>
      </c>
      <c r="K97" s="290">
        <v>2.3476720000000002</v>
      </c>
      <c r="L97" s="211"/>
    </row>
    <row r="98" spans="10:12">
      <c r="J98" s="138">
        <v>2005</v>
      </c>
      <c r="K98" s="290">
        <v>2.3829500000000001</v>
      </c>
      <c r="L98" s="211"/>
    </row>
    <row r="99" spans="10:12">
      <c r="J99" s="138">
        <v>2006</v>
      </c>
      <c r="K99" s="290">
        <v>2.4215610000000001</v>
      </c>
      <c r="L99" s="211"/>
    </row>
    <row r="100" spans="10:12">
      <c r="J100" s="138">
        <v>2007</v>
      </c>
      <c r="K100" s="290">
        <v>2.4656799999999999</v>
      </c>
      <c r="L100" s="211"/>
    </row>
    <row r="101" spans="10:12">
      <c r="J101" s="138">
        <v>2008</v>
      </c>
      <c r="K101" s="290">
        <v>2.4585029999999999</v>
      </c>
      <c r="L101" s="211"/>
    </row>
    <row r="102" spans="10:12">
      <c r="J102" s="138">
        <v>2009</v>
      </c>
      <c r="K102" s="290">
        <v>2.4583819999999998</v>
      </c>
      <c r="L102" s="211"/>
    </row>
    <row r="103" spans="10:12">
      <c r="J103" s="138">
        <v>2010</v>
      </c>
      <c r="K103" s="290">
        <v>2.5250439999999998</v>
      </c>
      <c r="L103" s="211"/>
    </row>
    <row r="104" spans="10:12">
      <c r="J104" s="138">
        <v>2011</v>
      </c>
      <c r="K104" s="290">
        <v>2.6014439999999999</v>
      </c>
      <c r="L104" s="211"/>
    </row>
    <row r="105" spans="10:12">
      <c r="J105" s="138">
        <v>2012</v>
      </c>
      <c r="K105" s="290">
        <v>2.5646179999999998</v>
      </c>
      <c r="L105" s="211"/>
    </row>
    <row r="106" spans="10:12">
      <c r="J106" s="138">
        <v>2013</v>
      </c>
      <c r="K106" s="290">
        <v>2.717695</v>
      </c>
      <c r="L106" s="211"/>
    </row>
    <row r="107" spans="10:12">
      <c r="J107" s="138">
        <v>2014</v>
      </c>
      <c r="K107" s="290">
        <v>2.8574000000000002</v>
      </c>
      <c r="L107" s="211"/>
    </row>
    <row r="108" spans="10:12">
      <c r="J108" s="138">
        <v>2015</v>
      </c>
      <c r="K108" s="290">
        <v>3.1319270000000001</v>
      </c>
      <c r="L108" s="290"/>
    </row>
    <row r="109" spans="10:12">
      <c r="J109" s="138">
        <v>2016</v>
      </c>
      <c r="K109" s="211">
        <v>3.4990000000000001</v>
      </c>
      <c r="L109" s="211">
        <f>K109</f>
        <v>3.4990000000000001</v>
      </c>
    </row>
    <row r="110" spans="10:12">
      <c r="J110" s="138">
        <v>2017</v>
      </c>
      <c r="K110" s="211"/>
      <c r="L110" s="211">
        <v>3.7134779999999998</v>
      </c>
    </row>
    <row r="111" spans="10:12">
      <c r="J111" s="138">
        <v>2018</v>
      </c>
      <c r="K111" s="211"/>
      <c r="L111" s="211">
        <v>3.855842</v>
      </c>
    </row>
    <row r="112" spans="10:12">
      <c r="J112" s="138">
        <v>2019</v>
      </c>
      <c r="K112" s="211"/>
      <c r="L112" s="211">
        <v>4.0187530000000002</v>
      </c>
    </row>
    <row r="113" spans="1:12">
      <c r="J113" s="138">
        <v>2020</v>
      </c>
      <c r="K113" s="211"/>
      <c r="L113" s="211">
        <v>4.1835000000000004</v>
      </c>
    </row>
    <row r="114" spans="1:12">
      <c r="J114" s="138">
        <v>2021</v>
      </c>
      <c r="K114" s="211"/>
      <c r="L114" s="211">
        <v>4.3486630000000002</v>
      </c>
    </row>
    <row r="115" spans="1:12">
      <c r="J115" s="138">
        <v>2022</v>
      </c>
      <c r="K115" s="211"/>
      <c r="L115" s="211">
        <v>4.5145189999999999</v>
      </c>
    </row>
    <row r="117" spans="1:12">
      <c r="A117" s="314" t="s">
        <v>504</v>
      </c>
    </row>
    <row r="119" spans="1:12">
      <c r="A119" s="287" t="s">
        <v>320</v>
      </c>
      <c r="B119" s="287"/>
    </row>
    <row r="121" spans="1:12">
      <c r="B121" s="67" t="s">
        <v>456</v>
      </c>
    </row>
    <row r="125" spans="1:12">
      <c r="A125" s="8"/>
    </row>
    <row r="126" spans="1:12">
      <c r="B126"/>
    </row>
    <row r="127" spans="1:12">
      <c r="B127"/>
    </row>
    <row r="134" spans="1:10">
      <c r="J134" s="17"/>
    </row>
    <row r="135" spans="1:10">
      <c r="J135" s="254"/>
    </row>
    <row r="136" spans="1:10">
      <c r="J136" s="254"/>
    </row>
    <row r="137" spans="1:10">
      <c r="J137" s="254"/>
    </row>
    <row r="138" spans="1:10">
      <c r="J138" s="255"/>
    </row>
    <row r="139" spans="1:10">
      <c r="A139" s="314" t="s">
        <v>506</v>
      </c>
      <c r="J139" s="255"/>
    </row>
    <row r="140" spans="1:10">
      <c r="J140" s="255"/>
    </row>
    <row r="141" spans="1:10">
      <c r="A141" s="287" t="s">
        <v>470</v>
      </c>
      <c r="B141" s="287"/>
      <c r="C141" s="287"/>
    </row>
    <row r="142" spans="1:10">
      <c r="B142" s="6"/>
    </row>
    <row r="143" spans="1:10">
      <c r="B143" s="67" t="s">
        <v>492</v>
      </c>
      <c r="I143" s="8"/>
    </row>
    <row r="157" spans="1:1">
      <c r="A157" s="8"/>
    </row>
    <row r="160" spans="1:1">
      <c r="A160" s="314" t="s">
        <v>519</v>
      </c>
    </row>
    <row r="161" spans="1:16">
      <c r="A161" s="314"/>
    </row>
    <row r="162" spans="1:16">
      <c r="A162" s="287" t="s">
        <v>525</v>
      </c>
    </row>
    <row r="163" spans="1:16">
      <c r="A163" s="8"/>
    </row>
    <row r="164" spans="1:16">
      <c r="B164" s="274"/>
      <c r="K164" s="17" t="s">
        <v>46</v>
      </c>
      <c r="L164" s="17" t="s">
        <v>520</v>
      </c>
    </row>
    <row r="165" spans="1:16">
      <c r="K165" s="138">
        <v>2001</v>
      </c>
      <c r="L165" s="72">
        <v>7368.2498152299959</v>
      </c>
    </row>
    <row r="166" spans="1:16">
      <c r="K166" s="138">
        <v>2002</v>
      </c>
      <c r="L166" s="72">
        <v>7491.3514220590096</v>
      </c>
    </row>
    <row r="167" spans="1:16">
      <c r="K167" s="138">
        <v>2003</v>
      </c>
      <c r="L167" s="72">
        <v>7572.8164921036951</v>
      </c>
    </row>
    <row r="168" spans="1:16">
      <c r="K168" s="138">
        <v>2004</v>
      </c>
      <c r="L168" s="72">
        <v>7660.648927706422</v>
      </c>
    </row>
    <row r="169" spans="1:16">
      <c r="K169" s="138">
        <v>2005</v>
      </c>
      <c r="L169" s="72">
        <v>7617.6476770120235</v>
      </c>
      <c r="M169" s="150"/>
    </row>
    <row r="170" spans="1:16">
      <c r="K170" s="138">
        <v>2006</v>
      </c>
      <c r="L170" s="72">
        <v>7489.0978437604535</v>
      </c>
      <c r="M170" s="150"/>
    </row>
    <row r="171" spans="1:16">
      <c r="K171" s="138">
        <v>2007</v>
      </c>
      <c r="L171" s="72">
        <v>7506.8100563473645</v>
      </c>
      <c r="M171" s="150"/>
      <c r="N171" s="248"/>
    </row>
    <row r="172" spans="1:16">
      <c r="K172" s="138">
        <v>2008</v>
      </c>
      <c r="L172" s="72">
        <v>7293.7642236724723</v>
      </c>
      <c r="M172" s="150"/>
      <c r="N172" s="247"/>
    </row>
    <row r="173" spans="1:16">
      <c r="K173" s="138">
        <v>2009</v>
      </c>
      <c r="L173" s="72">
        <v>7249.8894057081761</v>
      </c>
      <c r="M173" s="150"/>
      <c r="N173" s="247"/>
      <c r="P173" s="201"/>
    </row>
    <row r="174" spans="1:16">
      <c r="K174" s="138">
        <v>2010</v>
      </c>
      <c r="L174" s="72">
        <v>7146.3295561633768</v>
      </c>
      <c r="M174" s="150"/>
      <c r="N174" s="247"/>
      <c r="P174" s="201"/>
    </row>
    <row r="175" spans="1:16">
      <c r="K175" s="138">
        <v>2011</v>
      </c>
      <c r="L175" s="72">
        <v>6986.2323042883218</v>
      </c>
      <c r="M175" s="246"/>
      <c r="N175" s="247"/>
      <c r="P175" s="201"/>
    </row>
    <row r="176" spans="1:16">
      <c r="K176" s="138">
        <v>2012</v>
      </c>
      <c r="L176" s="72">
        <v>6943.223370386334</v>
      </c>
      <c r="M176" s="246"/>
      <c r="N176" s="247"/>
      <c r="P176" s="201"/>
    </row>
    <row r="177" spans="1:20">
      <c r="K177" s="138">
        <v>2013</v>
      </c>
      <c r="L177" s="72">
        <v>6953.9426701334942</v>
      </c>
      <c r="M177" s="246"/>
      <c r="N177" s="247"/>
      <c r="P177" s="201"/>
    </row>
    <row r="178" spans="1:20">
      <c r="K178" s="138">
        <v>2014</v>
      </c>
      <c r="L178" s="72">
        <v>6986.1916003281822</v>
      </c>
    </row>
    <row r="179" spans="1:20">
      <c r="K179" s="138">
        <v>2015</v>
      </c>
      <c r="L179" s="72">
        <v>7087.0820406031726</v>
      </c>
    </row>
    <row r="180" spans="1:20">
      <c r="K180" s="24"/>
      <c r="L180" s="72"/>
    </row>
    <row r="181" spans="1:20">
      <c r="A181" s="314" t="s">
        <v>508</v>
      </c>
      <c r="K181" s="24"/>
      <c r="L181" s="72"/>
    </row>
    <row r="182" spans="1:20">
      <c r="K182" s="24"/>
      <c r="L182" s="72"/>
    </row>
    <row r="183" spans="1:20">
      <c r="B183" s="8" t="s">
        <v>131</v>
      </c>
      <c r="C183" s="8" t="s">
        <v>172</v>
      </c>
      <c r="K183" s="24"/>
      <c r="L183" s="72"/>
    </row>
    <row r="184" spans="1:20">
      <c r="A184" s="7" t="s">
        <v>509</v>
      </c>
      <c r="B184" s="138">
        <v>12</v>
      </c>
      <c r="C184" s="138">
        <v>2</v>
      </c>
      <c r="K184" s="24"/>
      <c r="L184" s="72"/>
    </row>
    <row r="185" spans="1:20">
      <c r="A185" s="7" t="s">
        <v>510</v>
      </c>
      <c r="B185" s="138">
        <v>19</v>
      </c>
      <c r="C185" s="138">
        <v>3</v>
      </c>
      <c r="K185" s="24"/>
      <c r="L185" s="72"/>
    </row>
    <row r="186" spans="1:20">
      <c r="K186" s="24"/>
      <c r="L186" s="72"/>
    </row>
    <row r="187" spans="1:20">
      <c r="A187" s="314" t="s">
        <v>507</v>
      </c>
      <c r="K187" s="24"/>
      <c r="L187" s="72"/>
    </row>
    <row r="188" spans="1:20">
      <c r="K188" s="24"/>
      <c r="L188" s="72"/>
    </row>
    <row r="189" spans="1:20">
      <c r="B189" s="8" t="s">
        <v>457</v>
      </c>
      <c r="K189" s="24"/>
      <c r="L189" s="72"/>
    </row>
    <row r="190" spans="1:20">
      <c r="J190" s="152"/>
      <c r="K190" s="294">
        <v>2007</v>
      </c>
      <c r="L190" s="294">
        <v>2008</v>
      </c>
      <c r="M190" s="294">
        <v>2009</v>
      </c>
      <c r="N190" s="294">
        <v>2010</v>
      </c>
      <c r="O190" s="294">
        <v>2011</v>
      </c>
      <c r="P190" s="294">
        <v>2012</v>
      </c>
      <c r="Q190" s="294">
        <v>2013</v>
      </c>
      <c r="R190" s="294">
        <v>2014</v>
      </c>
      <c r="S190" s="294">
        <v>2015</v>
      </c>
      <c r="T190" s="294">
        <v>2016</v>
      </c>
    </row>
    <row r="191" spans="1:20">
      <c r="J191" s="7" t="s">
        <v>476</v>
      </c>
      <c r="K191" s="72">
        <v>52.87</v>
      </c>
      <c r="L191" s="72">
        <v>54.88</v>
      </c>
      <c r="M191" s="72">
        <v>58.72</v>
      </c>
      <c r="N191" s="72">
        <v>60.62</v>
      </c>
      <c r="O191" s="72">
        <v>65.760000000000005</v>
      </c>
      <c r="P191" s="72">
        <v>70.78</v>
      </c>
      <c r="Q191" s="72">
        <v>68.53</v>
      </c>
      <c r="R191" s="72">
        <v>72.400000000000006</v>
      </c>
      <c r="S191" s="72">
        <v>79.25</v>
      </c>
      <c r="T191" s="72">
        <v>82.9</v>
      </c>
    </row>
    <row r="192" spans="1:20">
      <c r="J192" s="291" t="s">
        <v>26</v>
      </c>
      <c r="K192" s="72">
        <v>34.1</v>
      </c>
      <c r="L192" s="72">
        <v>34.700000000000003</v>
      </c>
      <c r="M192" s="72">
        <v>35.4</v>
      </c>
      <c r="N192" s="72">
        <v>35</v>
      </c>
      <c r="O192" s="72">
        <v>35.4</v>
      </c>
      <c r="P192" s="72">
        <v>35.6</v>
      </c>
      <c r="Q192" s="72">
        <v>35.200000000000003</v>
      </c>
      <c r="R192" s="72">
        <v>35.799999999999997</v>
      </c>
      <c r="S192" s="72">
        <v>36.4</v>
      </c>
      <c r="T192" s="72">
        <v>37.299999999999997</v>
      </c>
    </row>
    <row r="193" spans="1:20">
      <c r="J193" s="291" t="s">
        <v>27</v>
      </c>
      <c r="K193" s="293">
        <v>15.719483</v>
      </c>
      <c r="L193" s="293">
        <v>16.648889</v>
      </c>
      <c r="M193" s="293">
        <v>17.282602000000001</v>
      </c>
      <c r="N193" s="293">
        <v>17.209745000000002</v>
      </c>
      <c r="O193" s="293">
        <v>12.983838</v>
      </c>
      <c r="P193" s="293">
        <v>11.221807</v>
      </c>
      <c r="Q193" s="293">
        <v>13.317292999999999</v>
      </c>
      <c r="R193" s="293">
        <v>14.085265</v>
      </c>
      <c r="S193" s="293">
        <v>14.006188</v>
      </c>
      <c r="T193" s="293">
        <v>13.682047000000001</v>
      </c>
    </row>
    <row r="194" spans="1:20">
      <c r="J194" s="291" t="s">
        <v>298</v>
      </c>
      <c r="K194" s="292">
        <v>2.8987859999999999</v>
      </c>
      <c r="L194" s="292">
        <v>3.6510389999999999</v>
      </c>
      <c r="M194" s="292">
        <v>4.2201630000000003</v>
      </c>
      <c r="N194" s="292">
        <v>4.3233839999999999</v>
      </c>
      <c r="O194" s="292">
        <v>4.3388020000000003</v>
      </c>
      <c r="P194" s="292">
        <v>4.4664010000000003</v>
      </c>
      <c r="Q194" s="292">
        <v>4.3228939999999998</v>
      </c>
      <c r="R194" s="292">
        <v>4.3707799999999999</v>
      </c>
      <c r="S194" s="292">
        <v>4.341361</v>
      </c>
      <c r="T194" s="292">
        <v>4.0854670000000004</v>
      </c>
    </row>
    <row r="195" spans="1:20">
      <c r="J195" s="313" t="s">
        <v>489</v>
      </c>
      <c r="K195" s="292">
        <v>1.88479</v>
      </c>
      <c r="L195" s="292">
        <v>2.0756760000000001</v>
      </c>
      <c r="M195" s="292">
        <v>2.4255589999999998</v>
      </c>
      <c r="N195" s="292">
        <v>2.1716959999999998</v>
      </c>
      <c r="O195" s="292">
        <v>2.6891569999999998</v>
      </c>
      <c r="P195" s="292">
        <v>2.8493719999999998</v>
      </c>
      <c r="Q195" s="292">
        <v>2.9271880000000001</v>
      </c>
      <c r="R195" s="292">
        <v>2.8517700000000001</v>
      </c>
      <c r="S195" s="292">
        <v>2.8090099999999998</v>
      </c>
      <c r="T195" s="72">
        <f>2.151771+0.529868</f>
        <v>2.6816390000000001</v>
      </c>
    </row>
    <row r="196" spans="1:20">
      <c r="J196" s="291" t="s">
        <v>79</v>
      </c>
      <c r="K196" s="292">
        <v>0.81346299999999994</v>
      </c>
      <c r="L196" s="292">
        <v>0.98207699999999998</v>
      </c>
      <c r="M196" s="292">
        <v>1.1830849999999999</v>
      </c>
      <c r="N196" s="292">
        <v>1.390047</v>
      </c>
      <c r="O196" s="292">
        <v>1.6339250000000001</v>
      </c>
      <c r="P196" s="292">
        <v>1.8083960000000001</v>
      </c>
      <c r="Q196" s="292">
        <v>1.83592</v>
      </c>
      <c r="R196" s="292">
        <v>1.9331590000000001</v>
      </c>
      <c r="S196" s="292">
        <v>1.8884669999999999</v>
      </c>
      <c r="T196" s="292">
        <v>1.9085839999999998</v>
      </c>
    </row>
    <row r="197" spans="1:20">
      <c r="K197" s="72"/>
      <c r="L197" s="72"/>
      <c r="M197" s="72"/>
      <c r="N197" s="72"/>
      <c r="O197" s="72"/>
      <c r="P197" s="72"/>
      <c r="Q197" s="72"/>
      <c r="R197" s="72"/>
      <c r="S197" s="72"/>
      <c r="T197" s="72"/>
    </row>
    <row r="198" spans="1:20">
      <c r="K198" s="72"/>
      <c r="L198" s="72"/>
      <c r="M198" s="72"/>
      <c r="N198" s="72"/>
      <c r="O198" s="72"/>
      <c r="P198" s="72"/>
      <c r="Q198" s="72"/>
      <c r="R198" s="72"/>
      <c r="S198" s="72"/>
      <c r="T198" s="72"/>
    </row>
    <row r="199" spans="1:20">
      <c r="K199" s="24"/>
    </row>
    <row r="200" spans="1:20">
      <c r="K200" s="24"/>
    </row>
    <row r="201" spans="1:20">
      <c r="K201" s="24"/>
    </row>
    <row r="207" spans="1:20">
      <c r="A207" s="314" t="s">
        <v>511</v>
      </c>
    </row>
    <row r="209" spans="1:2">
      <c r="A209" s="287" t="s">
        <v>322</v>
      </c>
      <c r="B209" s="287"/>
    </row>
    <row r="211" spans="1:2">
      <c r="B211" s="67" t="s">
        <v>458</v>
      </c>
    </row>
    <row r="230" spans="1:2">
      <c r="A230" s="314" t="s">
        <v>513</v>
      </c>
    </row>
    <row r="232" spans="1:2">
      <c r="A232" s="287" t="s">
        <v>462</v>
      </c>
      <c r="B232" s="287"/>
    </row>
    <row r="234" spans="1:2">
      <c r="B234" s="67" t="s">
        <v>461</v>
      </c>
    </row>
    <row r="235" spans="1:2">
      <c r="B235" s="129"/>
    </row>
    <row r="236" spans="1:2">
      <c r="B236" s="129"/>
    </row>
    <row r="237" spans="1:2">
      <c r="B237" s="129"/>
    </row>
    <row r="238" spans="1:2">
      <c r="B238" s="129"/>
    </row>
    <row r="239" spans="1:2">
      <c r="B239" s="129"/>
    </row>
    <row r="240" spans="1:2">
      <c r="B240" s="129"/>
    </row>
    <row r="241" spans="1:16">
      <c r="B241" s="129"/>
    </row>
    <row r="242" spans="1:16">
      <c r="B242" s="129"/>
    </row>
    <row r="243" spans="1:16">
      <c r="B243" s="129"/>
    </row>
    <row r="244" spans="1:16">
      <c r="B244" s="129"/>
    </row>
    <row r="245" spans="1:16">
      <c r="B245" s="129"/>
    </row>
    <row r="246" spans="1:16">
      <c r="B246" s="129"/>
    </row>
    <row r="254" spans="1:16">
      <c r="A254" s="315" t="s">
        <v>514</v>
      </c>
    </row>
    <row r="256" spans="1:16">
      <c r="A256" s="287" t="s">
        <v>464</v>
      </c>
      <c r="P256" s="24"/>
    </row>
    <row r="257" spans="2:16">
      <c r="P257" s="24"/>
    </row>
    <row r="258" spans="2:16">
      <c r="B258" s="67" t="s">
        <v>463</v>
      </c>
    </row>
    <row r="259" spans="2:16">
      <c r="B259" s="129"/>
      <c r="M259" s="24"/>
      <c r="N259" s="24"/>
      <c r="O259" s="24"/>
    </row>
    <row r="260" spans="2:16">
      <c r="B260" s="129"/>
      <c r="M260" s="24"/>
      <c r="N260" s="24"/>
      <c r="O260" s="24"/>
    </row>
    <row r="261" spans="2:16">
      <c r="B261" s="129"/>
    </row>
    <row r="262" spans="2:16">
      <c r="B262" s="129"/>
    </row>
    <row r="263" spans="2:16">
      <c r="B263" s="129"/>
    </row>
    <row r="264" spans="2:16">
      <c r="B264" s="129"/>
    </row>
    <row r="265" spans="2:16">
      <c r="B265" s="129"/>
    </row>
    <row r="266" spans="2:16">
      <c r="B266" s="129"/>
    </row>
    <row r="267" spans="2:16">
      <c r="B267" s="129"/>
    </row>
    <row r="268" spans="2:16">
      <c r="B268" s="129"/>
    </row>
    <row r="269" spans="2:16">
      <c r="B269" s="129"/>
    </row>
    <row r="270" spans="2:16">
      <c r="B270" s="129"/>
    </row>
    <row r="275" spans="1:11">
      <c r="A275" s="314" t="s">
        <v>512</v>
      </c>
    </row>
    <row r="277" spans="1:11">
      <c r="A277" s="7" t="s">
        <v>190</v>
      </c>
      <c r="B277" s="330" t="s">
        <v>198</v>
      </c>
    </row>
    <row r="278" spans="1:11">
      <c r="B278" s="330" t="s">
        <v>66</v>
      </c>
    </row>
    <row r="280" spans="1:11">
      <c r="B280" s="67" t="s">
        <v>391</v>
      </c>
      <c r="J280" s="17" t="s">
        <v>26</v>
      </c>
      <c r="K280" s="17" t="s">
        <v>28</v>
      </c>
    </row>
    <row r="281" spans="1:11">
      <c r="I281" s="7">
        <v>2011</v>
      </c>
      <c r="J281" s="316">
        <v>11.481058000000001</v>
      </c>
      <c r="K281" s="317">
        <v>10.8378</v>
      </c>
    </row>
    <row r="282" spans="1:11">
      <c r="I282" s="7">
        <v>2012</v>
      </c>
      <c r="J282" s="316">
        <v>11.176351</v>
      </c>
      <c r="K282" s="317">
        <v>10.056599999999998</v>
      </c>
    </row>
    <row r="283" spans="1:11">
      <c r="I283" s="7">
        <v>2013</v>
      </c>
      <c r="J283" s="316">
        <v>11.392639000000001</v>
      </c>
      <c r="K283" s="317">
        <v>10.611000000000002</v>
      </c>
    </row>
    <row r="284" spans="1:11">
      <c r="I284" s="7">
        <v>2014</v>
      </c>
      <c r="J284" s="316">
        <v>11.984346</v>
      </c>
      <c r="K284" s="317">
        <v>12.515700000000001</v>
      </c>
    </row>
    <row r="285" spans="1:11">
      <c r="I285" s="7">
        <v>2015</v>
      </c>
      <c r="J285" s="316">
        <v>12.270709999999999</v>
      </c>
      <c r="K285" s="317">
        <v>15.3797</v>
      </c>
    </row>
    <row r="286" spans="1:11">
      <c r="I286" s="7">
        <v>2016</v>
      </c>
      <c r="J286" s="316">
        <v>13.075013</v>
      </c>
      <c r="K286" s="317">
        <v>18.1112</v>
      </c>
    </row>
    <row r="298" spans="1:14">
      <c r="A298" s="314" t="s">
        <v>515</v>
      </c>
    </row>
    <row r="300" spans="1:14">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c r="A301" s="7" t="s">
        <v>3</v>
      </c>
      <c r="B301" s="72">
        <v>13.830299999999999</v>
      </c>
      <c r="C301" s="72">
        <v>3.2437399999999998</v>
      </c>
      <c r="D301" s="72">
        <v>2.2605780000000002</v>
      </c>
      <c r="E301" s="72">
        <v>2.9105599999999998</v>
      </c>
      <c r="F301" s="72">
        <v>3.4805549999999998</v>
      </c>
      <c r="G301" s="72">
        <v>2.6836869999999999</v>
      </c>
      <c r="H301" s="72">
        <v>1.2482839999999999</v>
      </c>
      <c r="I301" s="72">
        <v>1.524105</v>
      </c>
      <c r="J301" s="72">
        <v>2.2780469999999999</v>
      </c>
      <c r="K301" s="72">
        <v>1.7282470000000001</v>
      </c>
      <c r="L301" s="72">
        <v>0.78815500000000005</v>
      </c>
      <c r="M301" s="72">
        <v>1.1337600000000001</v>
      </c>
      <c r="N301" s="72">
        <v>0.69654400000000005</v>
      </c>
    </row>
    <row r="302" spans="1:14">
      <c r="A302" s="7" t="s">
        <v>2</v>
      </c>
      <c r="B302" s="72">
        <v>4.3461619999999996</v>
      </c>
      <c r="C302" s="72">
        <v>5.5719329999999996</v>
      </c>
      <c r="D302" s="72">
        <v>4.6053879999999996</v>
      </c>
      <c r="E302" s="72">
        <v>1.871955</v>
      </c>
      <c r="F302" s="72">
        <v>0.75407400000000002</v>
      </c>
      <c r="G302" s="72">
        <v>0.51540200000000003</v>
      </c>
      <c r="H302" s="72">
        <v>1.482278</v>
      </c>
      <c r="I302" s="72">
        <v>0.92654099999999995</v>
      </c>
      <c r="J302" s="72">
        <v>9.9999999999999995E-7</v>
      </c>
      <c r="K302" s="72">
        <v>0.197904</v>
      </c>
      <c r="L302" s="72">
        <v>0.68961700000000004</v>
      </c>
      <c r="M302" s="72">
        <v>9.9656999999999996E-2</v>
      </c>
      <c r="N302" s="72">
        <v>2.32E-4</v>
      </c>
    </row>
    <row r="303" spans="1:14">
      <c r="B303" s="138"/>
      <c r="C303" s="138"/>
      <c r="D303" s="138"/>
      <c r="E303" s="138"/>
      <c r="F303" s="138"/>
      <c r="G303" s="138"/>
      <c r="H303" s="138"/>
      <c r="I303" s="138"/>
      <c r="J303" s="138"/>
      <c r="K303" s="138"/>
      <c r="L303" s="138"/>
      <c r="M303" s="138"/>
      <c r="N303" s="138"/>
    </row>
    <row r="304" spans="1:14">
      <c r="A304" s="7" t="s">
        <v>32</v>
      </c>
      <c r="B304" s="147">
        <f>SUM(B301:B302)</f>
        <v>18.176462000000001</v>
      </c>
      <c r="C304" s="147">
        <f t="shared" ref="C304:L304" si="0">SUM(C301:C302)</f>
        <v>8.8156730000000003</v>
      </c>
      <c r="D304" s="147">
        <f t="shared" si="0"/>
        <v>6.8659660000000002</v>
      </c>
      <c r="E304" s="147">
        <f t="shared" si="0"/>
        <v>4.7825150000000001</v>
      </c>
      <c r="F304" s="147">
        <f t="shared" si="0"/>
        <v>4.234629</v>
      </c>
      <c r="G304" s="147">
        <f t="shared" si="0"/>
        <v>3.1990889999999998</v>
      </c>
      <c r="H304" s="147">
        <f t="shared" si="0"/>
        <v>2.7305619999999999</v>
      </c>
      <c r="I304" s="147">
        <f t="shared" si="0"/>
        <v>2.4506459999999999</v>
      </c>
      <c r="J304" s="147">
        <f t="shared" si="0"/>
        <v>2.2780480000000001</v>
      </c>
      <c r="K304" s="147">
        <f t="shared" si="0"/>
        <v>1.9261510000000002</v>
      </c>
      <c r="L304" s="147">
        <f t="shared" si="0"/>
        <v>1.4777720000000001</v>
      </c>
      <c r="M304" s="147">
        <f>SUM(M301:M302)</f>
        <v>1.2334170000000002</v>
      </c>
      <c r="N304" s="147">
        <f>SUM(N301:N302)</f>
        <v>0.69677600000000006</v>
      </c>
    </row>
    <row r="306" spans="2:2">
      <c r="B306" s="67" t="s">
        <v>459</v>
      </c>
    </row>
    <row r="307" spans="2:2">
      <c r="B307" s="67"/>
    </row>
    <row r="308" spans="2:2">
      <c r="B308" s="67"/>
    </row>
    <row r="309" spans="2:2">
      <c r="B309" s="67"/>
    </row>
    <row r="323" spans="1:2">
      <c r="A323" s="314" t="s">
        <v>516</v>
      </c>
    </row>
    <row r="325" spans="1:2">
      <c r="A325" s="287" t="s">
        <v>321</v>
      </c>
    </row>
    <row r="327" spans="1:2">
      <c r="B327" s="67" t="s">
        <v>460</v>
      </c>
    </row>
    <row r="347" spans="1:13">
      <c r="A347" s="314" t="s">
        <v>517</v>
      </c>
    </row>
    <row r="349" spans="1:13">
      <c r="A349" s="7" t="s">
        <v>190</v>
      </c>
      <c r="B349" s="7" t="s">
        <v>466</v>
      </c>
    </row>
    <row r="350" spans="1:13">
      <c r="B350" s="7" t="s">
        <v>467</v>
      </c>
    </row>
    <row r="351" spans="1:13">
      <c r="M351" s="12"/>
    </row>
    <row r="352" spans="1:13">
      <c r="B352" s="129" t="s">
        <v>465</v>
      </c>
    </row>
    <row r="353" spans="1:16">
      <c r="H353" s="288" t="s">
        <v>46</v>
      </c>
      <c r="I353" s="17" t="s">
        <v>1</v>
      </c>
      <c r="J353" s="17" t="s">
        <v>0</v>
      </c>
      <c r="K353" s="17" t="s">
        <v>259</v>
      </c>
    </row>
    <row r="354" spans="1:16">
      <c r="H354" s="288" t="s">
        <v>39</v>
      </c>
      <c r="I354" s="138">
        <v>207.8</v>
      </c>
      <c r="J354" s="138">
        <v>13.7</v>
      </c>
      <c r="K354" s="138">
        <v>4.2</v>
      </c>
    </row>
    <row r="355" spans="1:16">
      <c r="H355" s="288" t="s">
        <v>7</v>
      </c>
      <c r="I355" s="72">
        <v>216.70500000000001</v>
      </c>
      <c r="J355" s="72">
        <v>16.065000000000001</v>
      </c>
      <c r="K355" s="72">
        <v>4.2859999999999996</v>
      </c>
    </row>
    <row r="357" spans="1:16">
      <c r="A357" s="8"/>
    </row>
    <row r="358" spans="1:16">
      <c r="B358" s="12"/>
      <c r="C358" s="12"/>
      <c r="D358" s="12"/>
    </row>
    <row r="360" spans="1:16">
      <c r="B360" s="24"/>
      <c r="C360" s="24"/>
      <c r="D360" s="24"/>
      <c r="E360" s="24"/>
      <c r="F360" s="24"/>
      <c r="G360" s="24"/>
      <c r="H360" s="24"/>
      <c r="I360" s="24"/>
    </row>
    <row r="361" spans="1:16">
      <c r="B361" s="24"/>
      <c r="C361" s="24"/>
      <c r="D361" s="24"/>
      <c r="E361" s="24"/>
      <c r="F361" s="24"/>
      <c r="G361" s="24"/>
      <c r="H361" s="24"/>
      <c r="I361" s="24"/>
    </row>
    <row r="363" spans="1:16">
      <c r="P363" s="289"/>
    </row>
    <row r="366" spans="1:16">
      <c r="M366" s="274"/>
      <c r="N366" s="274"/>
      <c r="O366" s="274"/>
    </row>
    <row r="367" spans="1:16">
      <c r="M367" s="12"/>
      <c r="N367" s="12"/>
      <c r="O367" s="12"/>
    </row>
    <row r="368" spans="1:16">
      <c r="A368" s="314" t="s">
        <v>518</v>
      </c>
    </row>
    <row r="369" spans="1:11">
      <c r="A369" s="8"/>
    </row>
    <row r="370" spans="1:11">
      <c r="A370" s="287" t="s">
        <v>469</v>
      </c>
      <c r="B370" s="287"/>
    </row>
    <row r="372" spans="1:11">
      <c r="B372" s="67" t="s">
        <v>468</v>
      </c>
    </row>
    <row r="373" spans="1:11">
      <c r="J373" s="6"/>
      <c r="K373" s="17" t="s">
        <v>223</v>
      </c>
    </row>
    <row r="374" spans="1:11">
      <c r="J374" s="48" t="s">
        <v>326</v>
      </c>
      <c r="K374" s="254">
        <v>0.32461141180246866</v>
      </c>
    </row>
    <row r="375" spans="1:11">
      <c r="J375" s="48" t="s">
        <v>327</v>
      </c>
      <c r="K375" s="254">
        <v>0.1928</v>
      </c>
    </row>
    <row r="376" spans="1:11">
      <c r="J376" s="48" t="s">
        <v>471</v>
      </c>
      <c r="K376" s="254">
        <v>0.16220000000000001</v>
      </c>
    </row>
    <row r="377" spans="1:11">
      <c r="J377" s="48" t="s">
        <v>324</v>
      </c>
      <c r="K377" s="254">
        <v>8.8927770591706951E-2</v>
      </c>
    </row>
    <row r="378" spans="1:11">
      <c r="J378" s="48" t="s">
        <v>325</v>
      </c>
      <c r="K378" s="254">
        <v>5.04E-2</v>
      </c>
    </row>
    <row r="379" spans="1:11">
      <c r="J379" s="48" t="s">
        <v>220</v>
      </c>
      <c r="K379" s="254">
        <v>3.5819113447934162E-2</v>
      </c>
    </row>
    <row r="380" spans="1:11">
      <c r="J380" s="48" t="s">
        <v>221</v>
      </c>
      <c r="K380" s="254">
        <v>3.4512864962698925E-2</v>
      </c>
    </row>
    <row r="381" spans="1:11">
      <c r="J381" s="48" t="s">
        <v>484</v>
      </c>
      <c r="K381" s="254">
        <v>0.1106</v>
      </c>
    </row>
    <row r="382" spans="1:11">
      <c r="J382" s="48"/>
      <c r="K382" s="255"/>
    </row>
    <row r="383" spans="1:11">
      <c r="J383" s="48"/>
      <c r="K383" s="255"/>
    </row>
    <row r="384" spans="1:11">
      <c r="J384" s="48"/>
      <c r="K384" s="255"/>
    </row>
    <row r="385" spans="1:12">
      <c r="J385" s="48"/>
      <c r="K385" s="255"/>
    </row>
    <row r="386" spans="1:12">
      <c r="J386" s="48"/>
      <c r="K386" s="255"/>
    </row>
    <row r="387" spans="1:12">
      <c r="J387" s="274"/>
      <c r="K387" s="12"/>
    </row>
    <row r="388" spans="1:12">
      <c r="J388" s="289"/>
    </row>
    <row r="395" spans="1:12">
      <c r="A395" s="52"/>
      <c r="B395" s="274"/>
      <c r="C395" s="274"/>
      <c r="D395" s="274"/>
      <c r="E395" s="274"/>
      <c r="F395" s="274"/>
      <c r="G395" s="274"/>
      <c r="H395" s="274"/>
      <c r="I395" s="274"/>
      <c r="J395" s="274"/>
      <c r="K395" s="274"/>
    </row>
    <row r="396" spans="1:12">
      <c r="B396" s="12"/>
      <c r="C396" s="12"/>
      <c r="D396" s="12"/>
      <c r="E396" s="12"/>
      <c r="F396" s="12"/>
      <c r="G396" s="12"/>
      <c r="H396" s="12"/>
      <c r="I396" s="12"/>
      <c r="J396" s="12"/>
      <c r="K396" s="12"/>
      <c r="L396" s="274"/>
    </row>
    <row r="397" spans="1:12">
      <c r="L397" s="12"/>
    </row>
    <row r="410" spans="1:1">
      <c r="A410"/>
    </row>
    <row r="411" spans="1:1">
      <c r="A411"/>
    </row>
    <row r="412" spans="1:1">
      <c r="A412"/>
    </row>
    <row r="413" spans="1:1">
      <c r="A413"/>
    </row>
    <row r="414" spans="1:1">
      <c r="A414"/>
    </row>
    <row r="415" spans="1:1">
      <c r="A415"/>
    </row>
    <row r="416" spans="1:1">
      <c r="A416"/>
    </row>
    <row r="446" spans="3:9">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hyperlink ref="B9"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dimension ref="A1:O38"/>
  <sheetViews>
    <sheetView workbookViewId="0">
      <selection activeCell="P17" sqref="P17"/>
    </sheetView>
  </sheetViews>
  <sheetFormatPr defaultRowHeight="15.9"/>
  <cols>
    <col min="1" max="1" width="9.23046875" style="7"/>
    <col min="2" max="2" width="22.15234375" style="7" customWidth="1"/>
    <col min="3" max="4" width="0" style="7" hidden="1" customWidth="1"/>
    <col min="5" max="5" width="23.69140625" style="7" customWidth="1"/>
    <col min="6" max="6" width="9.3046875" style="7" bestFit="1" customWidth="1"/>
    <col min="7" max="7" width="10.3046875" style="7" bestFit="1" customWidth="1"/>
    <col min="8" max="16" width="9.23046875" style="7"/>
    <col min="17" max="17" width="2.69140625" style="7" customWidth="1"/>
    <col min="18" max="19" width="9.23046875" style="7"/>
    <col min="20" max="20" width="13.15234375" style="7" customWidth="1"/>
    <col min="21" max="16384" width="9.23046875" style="7"/>
  </cols>
  <sheetData>
    <row r="1" spans="1:7" ht="20.6">
      <c r="A1" s="5" t="s">
        <v>354</v>
      </c>
    </row>
    <row r="3" spans="1:7">
      <c r="A3" s="69" t="s">
        <v>63</v>
      </c>
      <c r="B3" s="75" t="s">
        <v>192</v>
      </c>
    </row>
    <row r="5" spans="1:7" s="6" customFormat="1" ht="33" customHeight="1">
      <c r="A5" s="76"/>
      <c r="B5" s="77" t="s">
        <v>160</v>
      </c>
      <c r="C5" s="77" t="s">
        <v>161</v>
      </c>
      <c r="D5" s="78"/>
      <c r="E5" s="77" t="s">
        <v>161</v>
      </c>
      <c r="F5" s="79"/>
    </row>
    <row r="6" spans="1:7" s="6" customFormat="1">
      <c r="A6" s="334">
        <v>2001</v>
      </c>
      <c r="B6" s="81">
        <v>28.592493407999999</v>
      </c>
      <c r="C6" s="81">
        <v>7368.2498152299959</v>
      </c>
      <c r="D6" s="78"/>
      <c r="E6" s="120">
        <v>7368.2498152299959</v>
      </c>
      <c r="F6" s="79"/>
      <c r="G6" s="8" t="s">
        <v>353</v>
      </c>
    </row>
    <row r="7" spans="1:7" s="6" customFormat="1">
      <c r="A7" s="334">
        <v>2002</v>
      </c>
      <c r="B7" s="81">
        <v>29.579601090000001</v>
      </c>
      <c r="C7" s="81">
        <v>7491.3514220590096</v>
      </c>
      <c r="D7" s="81"/>
      <c r="E7" s="120">
        <v>7491.3514220590096</v>
      </c>
      <c r="F7" s="79"/>
    </row>
    <row r="8" spans="1:7" s="6" customFormat="1">
      <c r="A8" s="334">
        <v>2003</v>
      </c>
      <c r="B8" s="81">
        <v>30.497246576999999</v>
      </c>
      <c r="C8" s="81">
        <v>7572.8164921036951</v>
      </c>
      <c r="D8" s="81"/>
      <c r="E8" s="120">
        <v>7572.8164921036951</v>
      </c>
      <c r="F8" s="79"/>
    </row>
    <row r="9" spans="1:7" s="6" customFormat="1">
      <c r="A9" s="334">
        <v>2004</v>
      </c>
      <c r="B9" s="81">
        <v>31.312902491999999</v>
      </c>
      <c r="C9" s="81">
        <v>7660.648927706422</v>
      </c>
      <c r="D9" s="81"/>
      <c r="E9" s="120">
        <v>7660.648927706422</v>
      </c>
      <c r="F9" s="79"/>
    </row>
    <row r="10" spans="1:7" s="6" customFormat="1">
      <c r="A10" s="334">
        <v>2005</v>
      </c>
      <c r="B10" s="81">
        <v>31.490593732000001</v>
      </c>
      <c r="C10" s="81">
        <v>7617.6476770120235</v>
      </c>
      <c r="D10" s="81"/>
      <c r="E10" s="120">
        <v>7617.6476770120235</v>
      </c>
      <c r="F10" s="79"/>
    </row>
    <row r="11" spans="1:7" s="6" customFormat="1">
      <c r="A11" s="334">
        <v>2006</v>
      </c>
      <c r="B11" s="81">
        <v>31.338878836999999</v>
      </c>
      <c r="C11" s="81">
        <v>7489.0978437604535</v>
      </c>
      <c r="D11" s="81"/>
      <c r="E11" s="120">
        <v>7489.0978437604535</v>
      </c>
      <c r="F11" s="79"/>
    </row>
    <row r="12" spans="1:7" s="6" customFormat="1">
      <c r="A12" s="334">
        <v>2007</v>
      </c>
      <c r="B12" s="81">
        <v>31.707264316</v>
      </c>
      <c r="C12" s="81">
        <v>7506.8100563473645</v>
      </c>
      <c r="D12" s="81"/>
      <c r="E12" s="120">
        <v>7506.8100563473645</v>
      </c>
      <c r="F12" s="79"/>
    </row>
    <row r="13" spans="1:7" s="6" customFormat="1">
      <c r="A13" s="334">
        <v>2008</v>
      </c>
      <c r="B13" s="81">
        <v>31.069976839999999</v>
      </c>
      <c r="C13" s="81">
        <v>7293.7642236724723</v>
      </c>
      <c r="D13" s="81"/>
      <c r="E13" s="120">
        <v>7293.7642236724723</v>
      </c>
      <c r="F13" s="79"/>
    </row>
    <row r="14" spans="1:7" s="6" customFormat="1">
      <c r="A14" s="334">
        <v>2009</v>
      </c>
      <c r="B14" s="81">
        <v>31.193374157000001</v>
      </c>
      <c r="C14" s="81">
        <v>7249.8894057081761</v>
      </c>
      <c r="D14" s="81"/>
      <c r="E14" s="120">
        <v>7249.8894057081761</v>
      </c>
      <c r="F14" s="79"/>
    </row>
    <row r="15" spans="1:7" s="6" customFormat="1">
      <c r="A15" s="334">
        <v>2010</v>
      </c>
      <c r="B15" s="81">
        <v>31.091536000000001</v>
      </c>
      <c r="C15" s="81">
        <v>7146.3295561633768</v>
      </c>
      <c r="D15" s="81"/>
      <c r="E15" s="120">
        <v>7146.3295561633768</v>
      </c>
      <c r="F15" s="79"/>
    </row>
    <row r="16" spans="1:7" s="6" customFormat="1">
      <c r="A16" s="334">
        <v>2011</v>
      </c>
      <c r="B16" s="81">
        <v>30.627642422000001</v>
      </c>
      <c r="C16" s="81">
        <v>6986.2323042883218</v>
      </c>
      <c r="D16" s="81"/>
      <c r="E16" s="120">
        <v>6986.2323042883218</v>
      </c>
      <c r="F16" s="79"/>
    </row>
    <row r="17" spans="1:15" s="6" customFormat="1">
      <c r="A17" s="334">
        <v>2012</v>
      </c>
      <c r="B17" s="81">
        <v>30.606422939000002</v>
      </c>
      <c r="C17" s="81">
        <v>6943.223370386334</v>
      </c>
      <c r="D17" s="81"/>
      <c r="E17" s="120">
        <v>6943.223370386334</v>
      </c>
      <c r="F17" s="79"/>
    </row>
    <row r="18" spans="1:15" s="6" customFormat="1">
      <c r="A18" s="334">
        <v>2013</v>
      </c>
      <c r="B18" s="81">
        <v>30.890108734999998</v>
      </c>
      <c r="C18" s="81">
        <v>6953.9426701334942</v>
      </c>
      <c r="D18" s="81"/>
      <c r="E18" s="120">
        <v>6953.9426701334942</v>
      </c>
    </row>
    <row r="19" spans="1:15" s="6" customFormat="1">
      <c r="A19" s="334">
        <v>2014</v>
      </c>
      <c r="B19" s="81">
        <v>31.505628260000002</v>
      </c>
      <c r="C19" s="81">
        <v>6986.1916003281822</v>
      </c>
      <c r="D19" s="81"/>
      <c r="E19" s="120">
        <v>6986.1916003281822</v>
      </c>
      <c r="G19" s="7"/>
      <c r="H19" s="7"/>
      <c r="I19" s="7"/>
      <c r="J19" s="7"/>
      <c r="K19" s="7"/>
      <c r="L19" s="7"/>
      <c r="M19" s="7"/>
      <c r="N19" s="7"/>
      <c r="O19" s="7"/>
    </row>
    <row r="20" spans="1:15">
      <c r="A20" s="334">
        <v>2015</v>
      </c>
      <c r="B20" s="81">
        <v>32.570102933999998</v>
      </c>
      <c r="C20" s="81">
        <v>7087.0820406031726</v>
      </c>
      <c r="D20" s="81"/>
      <c r="E20" s="120">
        <v>7087.0820406031726</v>
      </c>
    </row>
    <row r="21" spans="1:15">
      <c r="A21" s="76"/>
      <c r="B21" s="76"/>
      <c r="C21" s="76"/>
      <c r="D21" s="76"/>
      <c r="E21" s="76"/>
    </row>
    <row r="23" spans="1:15" ht="111">
      <c r="D23" s="71" t="s">
        <v>160</v>
      </c>
    </row>
    <row r="24" spans="1:15">
      <c r="C24" s="7">
        <v>2001</v>
      </c>
      <c r="D24" s="73">
        <v>28.592493407999999</v>
      </c>
    </row>
    <row r="25" spans="1:15">
      <c r="C25" s="7">
        <v>2002</v>
      </c>
      <c r="D25" s="73">
        <v>29.579601090000001</v>
      </c>
    </row>
    <row r="26" spans="1:15">
      <c r="C26" s="7">
        <v>2003</v>
      </c>
      <c r="D26" s="73">
        <v>30.497246576999999</v>
      </c>
    </row>
    <row r="27" spans="1:15">
      <c r="C27" s="7">
        <v>2004</v>
      </c>
      <c r="D27" s="73">
        <v>31.312902491999999</v>
      </c>
    </row>
    <row r="28" spans="1:15">
      <c r="C28" s="7">
        <v>2005</v>
      </c>
      <c r="D28" s="73">
        <v>31.490593732000001</v>
      </c>
    </row>
    <row r="29" spans="1:15">
      <c r="C29" s="7">
        <v>2006</v>
      </c>
      <c r="D29" s="73">
        <v>31.338878836999999</v>
      </c>
    </row>
    <row r="30" spans="1:15">
      <c r="C30" s="7">
        <v>2007</v>
      </c>
      <c r="D30" s="73">
        <v>31.707264316</v>
      </c>
    </row>
    <row r="31" spans="1:15">
      <c r="C31" s="7">
        <v>2008</v>
      </c>
      <c r="D31" s="73">
        <v>31.069976839999999</v>
      </c>
    </row>
    <row r="32" spans="1:15">
      <c r="C32" s="7">
        <v>2009</v>
      </c>
      <c r="D32" s="73">
        <v>31.193374157000001</v>
      </c>
    </row>
    <row r="33" spans="3:4">
      <c r="C33" s="7">
        <v>2010</v>
      </c>
      <c r="D33" s="73">
        <v>31.091536000000001</v>
      </c>
    </row>
    <row r="34" spans="3:4">
      <c r="C34" s="7">
        <v>2011</v>
      </c>
      <c r="D34" s="73">
        <v>30.627642422000001</v>
      </c>
    </row>
    <row r="35" spans="3:4">
      <c r="C35" s="7">
        <v>2012</v>
      </c>
      <c r="D35" s="73">
        <v>30.606422939000002</v>
      </c>
    </row>
    <row r="36" spans="3:4">
      <c r="C36" s="7">
        <v>2013</v>
      </c>
      <c r="D36" s="73">
        <v>30.890108734999998</v>
      </c>
    </row>
    <row r="37" spans="3:4">
      <c r="C37" s="7">
        <v>2014</v>
      </c>
      <c r="D37" s="73">
        <v>31.505628260000002</v>
      </c>
    </row>
    <row r="38" spans="3:4">
      <c r="C38" s="7">
        <v>2015</v>
      </c>
      <c r="D38" s="74">
        <v>32.570102933999998</v>
      </c>
    </row>
  </sheetData>
  <hyperlinks>
    <hyperlink ref="B3"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dimension ref="A1:M69"/>
  <sheetViews>
    <sheetView workbookViewId="0">
      <selection activeCell="P20" sqref="P20"/>
    </sheetView>
  </sheetViews>
  <sheetFormatPr defaultRowHeight="15.9"/>
  <cols>
    <col min="1" max="1" width="9.23046875" style="7"/>
    <col min="2" max="2" width="18.3046875" style="7" customWidth="1"/>
    <col min="3" max="3" width="12" style="7" customWidth="1"/>
    <col min="4" max="16384" width="9.23046875" style="7"/>
  </cols>
  <sheetData>
    <row r="1" spans="1:13" ht="20.6">
      <c r="A1" s="5" t="s">
        <v>155</v>
      </c>
    </row>
    <row r="2" spans="1:13">
      <c r="A2" s="8"/>
    </row>
    <row r="3" spans="1:13">
      <c r="A3" s="7" t="s">
        <v>63</v>
      </c>
      <c r="B3" s="75" t="s">
        <v>192</v>
      </c>
      <c r="C3" s="69"/>
      <c r="D3" s="69"/>
      <c r="E3" s="69"/>
      <c r="F3" s="69"/>
      <c r="G3" s="69"/>
      <c r="H3" s="69"/>
      <c r="I3" s="69"/>
      <c r="M3" s="3"/>
    </row>
    <row r="5" spans="1:13" ht="52.3" customHeight="1">
      <c r="A5" s="77"/>
      <c r="B5" s="83" t="s">
        <v>163</v>
      </c>
      <c r="C5" s="86" t="s">
        <v>162</v>
      </c>
      <c r="D5" s="84"/>
    </row>
    <row r="6" spans="1:13">
      <c r="A6" s="76">
        <v>2001</v>
      </c>
      <c r="B6" s="80">
        <v>224.59310239999999</v>
      </c>
      <c r="C6" s="85">
        <v>78024</v>
      </c>
      <c r="F6" s="67" t="s">
        <v>355</v>
      </c>
    </row>
    <row r="7" spans="1:13">
      <c r="A7" s="76">
        <v>2002</v>
      </c>
      <c r="B7" s="80">
        <v>225.49718150000001</v>
      </c>
      <c r="C7" s="85">
        <v>79477</v>
      </c>
    </row>
    <row r="8" spans="1:13">
      <c r="A8" s="76">
        <v>2003</v>
      </c>
      <c r="B8" s="80">
        <v>229.68145940000002</v>
      </c>
      <c r="C8" s="85">
        <v>82241</v>
      </c>
    </row>
    <row r="9" spans="1:13">
      <c r="A9" s="76">
        <v>2004</v>
      </c>
      <c r="B9" s="80">
        <v>236.43614650000001</v>
      </c>
      <c r="C9" s="85">
        <v>87053</v>
      </c>
    </row>
    <row r="10" spans="1:13">
      <c r="A10" s="76">
        <v>2005</v>
      </c>
      <c r="B10" s="80">
        <v>267.44264880000003</v>
      </c>
      <c r="C10" s="85">
        <v>95962</v>
      </c>
    </row>
    <row r="11" spans="1:13">
      <c r="A11" s="76">
        <v>2006</v>
      </c>
      <c r="B11" s="80">
        <v>316.33116389999998</v>
      </c>
      <c r="C11" s="85">
        <v>106549</v>
      </c>
    </row>
    <row r="12" spans="1:13">
      <c r="A12" s="76">
        <v>2007</v>
      </c>
      <c r="B12" s="80">
        <v>340.65968129999999</v>
      </c>
      <c r="C12" s="85">
        <v>118209</v>
      </c>
    </row>
    <row r="13" spans="1:13">
      <c r="A13" s="76">
        <v>2008</v>
      </c>
      <c r="B13" s="80">
        <v>379.6041884</v>
      </c>
      <c r="C13" s="85">
        <v>132040</v>
      </c>
    </row>
    <row r="14" spans="1:13">
      <c r="A14" s="76">
        <v>2009</v>
      </c>
      <c r="B14" s="80">
        <v>395.45972610000001</v>
      </c>
      <c r="C14" s="85">
        <v>136796</v>
      </c>
    </row>
    <row r="15" spans="1:13">
      <c r="A15" s="76">
        <v>2010</v>
      </c>
      <c r="B15" s="80">
        <v>393.38601249999999</v>
      </c>
      <c r="C15" s="85">
        <v>138488</v>
      </c>
    </row>
    <row r="16" spans="1:13">
      <c r="A16" s="76">
        <v>2011</v>
      </c>
      <c r="B16" s="80">
        <v>381.23783129999998</v>
      </c>
      <c r="C16" s="85">
        <v>138934</v>
      </c>
    </row>
    <row r="17" spans="1:3">
      <c r="A17" s="76">
        <v>2012</v>
      </c>
      <c r="B17" s="80">
        <v>381.25865759999999</v>
      </c>
      <c r="C17" s="85">
        <v>141759</v>
      </c>
    </row>
    <row r="18" spans="1:3">
      <c r="A18" s="76">
        <v>2013</v>
      </c>
      <c r="B18" s="80">
        <v>391.48463859999998</v>
      </c>
      <c r="C18" s="85">
        <v>145841</v>
      </c>
    </row>
    <row r="19" spans="1:3">
      <c r="A19" s="76">
        <v>2014</v>
      </c>
      <c r="B19" s="80">
        <v>402.79073189999997</v>
      </c>
      <c r="C19" s="85">
        <v>151318</v>
      </c>
    </row>
    <row r="20" spans="1:3">
      <c r="A20" s="76">
        <v>2015</v>
      </c>
      <c r="B20" s="80">
        <v>419.00689819999997</v>
      </c>
      <c r="C20" s="85">
        <v>160202</v>
      </c>
    </row>
    <row r="21" spans="1:3">
      <c r="A21" s="76"/>
      <c r="B21" s="76"/>
      <c r="C21" s="76"/>
    </row>
    <row r="27" spans="1:3" customFormat="1" ht="12.45"/>
    <row r="28" spans="1:3" customFormat="1" ht="12.45"/>
    <row r="29" spans="1:3" customFormat="1" ht="12.45"/>
    <row r="30" spans="1:3" customFormat="1" ht="12.45"/>
    <row r="31" spans="1:3" customFormat="1" ht="12.45"/>
    <row r="32" spans="1:3" customFormat="1" ht="12.45"/>
    <row r="33" customFormat="1" ht="12.45"/>
    <row r="34" customFormat="1" ht="12.45"/>
    <row r="35" customFormat="1" ht="12.45"/>
    <row r="36" customFormat="1" ht="12.45"/>
    <row r="37" customFormat="1" ht="12.45"/>
    <row r="38" customFormat="1" ht="12.45"/>
    <row r="39" customFormat="1" ht="12.45"/>
    <row r="40" customFormat="1" ht="12.45"/>
    <row r="41" customFormat="1" ht="12.45"/>
    <row r="42" customFormat="1" ht="12.45"/>
    <row r="43" customFormat="1" ht="12.45"/>
    <row r="44" customFormat="1" ht="12.45"/>
    <row r="45" customFormat="1" ht="12.45"/>
    <row r="46" customFormat="1" ht="12.45"/>
    <row r="47" customFormat="1" ht="12.45"/>
    <row r="48" customFormat="1" ht="12.45"/>
    <row r="49" customFormat="1" ht="12.45"/>
    <row r="50" customFormat="1" ht="12.45"/>
    <row r="51" customFormat="1" ht="12.45"/>
    <row r="52" customFormat="1" ht="12.45"/>
    <row r="53" customFormat="1" ht="12.45"/>
    <row r="54" customFormat="1" ht="12.45"/>
    <row r="55" customFormat="1" ht="12.45"/>
    <row r="56" customFormat="1" ht="12.45"/>
    <row r="57" customFormat="1" ht="12.45"/>
    <row r="58" customFormat="1" ht="12.45"/>
    <row r="59" customFormat="1" ht="12.45"/>
    <row r="60" customFormat="1" ht="12.45"/>
    <row r="61" customFormat="1" ht="12.45"/>
    <row r="62" customFormat="1" ht="12.45"/>
    <row r="63" customFormat="1" ht="12.45"/>
    <row r="64" customFormat="1" ht="12.45"/>
    <row r="65" customFormat="1" ht="12.45"/>
    <row r="66" customFormat="1" ht="12.45"/>
    <row r="67" customFormat="1" ht="12.45"/>
    <row r="68" customFormat="1" ht="12.45"/>
    <row r="69" customFormat="1" ht="12.45"/>
  </sheetData>
  <hyperlinks>
    <hyperlink ref="B3"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dimension ref="A1:AT199"/>
  <sheetViews>
    <sheetView zoomScaleNormal="100" workbookViewId="0">
      <selection activeCell="AG16" sqref="AG16"/>
    </sheetView>
  </sheetViews>
  <sheetFormatPr defaultRowHeight="15.9"/>
  <cols>
    <col min="1" max="1" width="9.15234375" style="88"/>
    <col min="2" max="2" width="17.84375" style="88" customWidth="1"/>
    <col min="3" max="3" width="18.15234375" style="88" customWidth="1"/>
    <col min="4" max="5" width="9.15234375" style="88"/>
    <col min="6" max="10" width="9.15234375" style="88" hidden="1" customWidth="1"/>
    <col min="11" max="11" width="16" style="88" hidden="1" customWidth="1"/>
    <col min="12" max="12" width="10.53515625" style="88" hidden="1" customWidth="1"/>
    <col min="13" max="15" width="9.15234375" style="88" hidden="1" customWidth="1"/>
    <col min="16" max="23" width="9.15234375" style="88"/>
    <col min="24" max="24" width="0" style="90" hidden="1" customWidth="1"/>
    <col min="25" max="25" width="10.69140625" style="90" hidden="1" customWidth="1"/>
    <col min="26" max="26" width="11.84375" style="90" hidden="1" customWidth="1"/>
    <col min="27" max="27" width="10.15234375" style="90" hidden="1" customWidth="1"/>
    <col min="28" max="28" width="12.84375" style="90" hidden="1" customWidth="1"/>
    <col min="29" max="29" width="9.69140625" customWidth="1"/>
    <col min="30" max="30" width="11" hidden="1" customWidth="1"/>
    <col min="31" max="31" width="11" customWidth="1"/>
    <col min="32" max="32" width="13" customWidth="1"/>
    <col min="33" max="33" width="4.53515625" customWidth="1"/>
    <col min="34" max="34" width="0" hidden="1" customWidth="1"/>
    <col min="35" max="35" width="10.69140625" hidden="1" customWidth="1"/>
    <col min="36" max="36" width="11.84375" hidden="1" customWidth="1"/>
    <col min="37" max="37" width="9.15234375"/>
    <col min="38" max="38" width="9.15234375" hidden="1" customWidth="1"/>
    <col min="39" max="39" width="10.69140625" hidden="1" customWidth="1"/>
    <col min="40" max="40" width="11.84375" hidden="1" customWidth="1"/>
    <col min="41" max="41" width="10.15234375" hidden="1" customWidth="1"/>
    <col min="42" max="42" width="12.84375" hidden="1" customWidth="1"/>
    <col min="43" max="43" width="12.15234375" hidden="1" customWidth="1"/>
    <col min="44" max="45" width="11" customWidth="1"/>
    <col min="46" max="46" width="9.15234375"/>
    <col min="47" max="256" width="9.15234375" style="88"/>
    <col min="257" max="257" width="18.15234375" style="88" bestFit="1" customWidth="1"/>
    <col min="258" max="264" width="9.15234375" style="88"/>
    <col min="265" max="265" width="16" style="88" customWidth="1"/>
    <col min="266" max="266" width="10.53515625" style="88" bestFit="1" customWidth="1"/>
    <col min="267" max="512" width="9.15234375" style="88"/>
    <col min="513" max="513" width="18.15234375" style="88" bestFit="1" customWidth="1"/>
    <col min="514" max="520" width="9.15234375" style="88"/>
    <col min="521" max="521" width="16" style="88" customWidth="1"/>
    <col min="522" max="522" width="10.53515625" style="88" bestFit="1" customWidth="1"/>
    <col min="523" max="768" width="9.15234375" style="88"/>
    <col min="769" max="769" width="18.15234375" style="88" bestFit="1" customWidth="1"/>
    <col min="770" max="776" width="9.15234375" style="88"/>
    <col min="777" max="777" width="16" style="88" customWidth="1"/>
    <col min="778" max="778" width="10.53515625" style="88" bestFit="1" customWidth="1"/>
    <col min="779" max="1024" width="9.15234375" style="88"/>
    <col min="1025" max="1025" width="18.15234375" style="88" bestFit="1" customWidth="1"/>
    <col min="1026" max="1032" width="9.15234375" style="88"/>
    <col min="1033" max="1033" width="16" style="88" customWidth="1"/>
    <col min="1034" max="1034" width="10.53515625" style="88" bestFit="1" customWidth="1"/>
    <col min="1035" max="1280" width="9.15234375" style="88"/>
    <col min="1281" max="1281" width="18.15234375" style="88" bestFit="1" customWidth="1"/>
    <col min="1282" max="1288" width="9.15234375" style="88"/>
    <col min="1289" max="1289" width="16" style="88" customWidth="1"/>
    <col min="1290" max="1290" width="10.53515625" style="88" bestFit="1" customWidth="1"/>
    <col min="1291" max="1536" width="9.15234375" style="88"/>
    <col min="1537" max="1537" width="18.15234375" style="88" bestFit="1" customWidth="1"/>
    <col min="1538" max="1544" width="9.15234375" style="88"/>
    <col min="1545" max="1545" width="16" style="88" customWidth="1"/>
    <col min="1546" max="1546" width="10.53515625" style="88" bestFit="1" customWidth="1"/>
    <col min="1547" max="1792" width="9.15234375" style="88"/>
    <col min="1793" max="1793" width="18.15234375" style="88" bestFit="1" customWidth="1"/>
    <col min="1794" max="1800" width="9.15234375" style="88"/>
    <col min="1801" max="1801" width="16" style="88" customWidth="1"/>
    <col min="1802" max="1802" width="10.53515625" style="88" bestFit="1" customWidth="1"/>
    <col min="1803" max="2048" width="9.15234375" style="88"/>
    <col min="2049" max="2049" width="18.15234375" style="88" bestFit="1" customWidth="1"/>
    <col min="2050" max="2056" width="9.15234375" style="88"/>
    <col min="2057" max="2057" width="16" style="88" customWidth="1"/>
    <col min="2058" max="2058" width="10.53515625" style="88" bestFit="1" customWidth="1"/>
    <col min="2059" max="2304" width="9.15234375" style="88"/>
    <col min="2305" max="2305" width="18.15234375" style="88" bestFit="1" customWidth="1"/>
    <col min="2306" max="2312" width="9.15234375" style="88"/>
    <col min="2313" max="2313" width="16" style="88" customWidth="1"/>
    <col min="2314" max="2314" width="10.53515625" style="88" bestFit="1" customWidth="1"/>
    <col min="2315" max="2560" width="9.15234375" style="88"/>
    <col min="2561" max="2561" width="18.15234375" style="88" bestFit="1" customWidth="1"/>
    <col min="2562" max="2568" width="9.15234375" style="88"/>
    <col min="2569" max="2569" width="16" style="88" customWidth="1"/>
    <col min="2570" max="2570" width="10.53515625" style="88" bestFit="1" customWidth="1"/>
    <col min="2571" max="2816" width="9.15234375" style="88"/>
    <col min="2817" max="2817" width="18.15234375" style="88" bestFit="1" customWidth="1"/>
    <col min="2818" max="2824" width="9.15234375" style="88"/>
    <col min="2825" max="2825" width="16" style="88" customWidth="1"/>
    <col min="2826" max="2826" width="10.53515625" style="88" bestFit="1" customWidth="1"/>
    <col min="2827" max="3072" width="9.15234375" style="88"/>
    <col min="3073" max="3073" width="18.15234375" style="88" bestFit="1" customWidth="1"/>
    <col min="3074" max="3080" width="9.15234375" style="88"/>
    <col min="3081" max="3081" width="16" style="88" customWidth="1"/>
    <col min="3082" max="3082" width="10.53515625" style="88" bestFit="1" customWidth="1"/>
    <col min="3083" max="3328" width="9.15234375" style="88"/>
    <col min="3329" max="3329" width="18.15234375" style="88" bestFit="1" customWidth="1"/>
    <col min="3330" max="3336" width="9.15234375" style="88"/>
    <col min="3337" max="3337" width="16" style="88" customWidth="1"/>
    <col min="3338" max="3338" width="10.53515625" style="88" bestFit="1" customWidth="1"/>
    <col min="3339" max="3584" width="9.15234375" style="88"/>
    <col min="3585" max="3585" width="18.15234375" style="88" bestFit="1" customWidth="1"/>
    <col min="3586" max="3592" width="9.15234375" style="88"/>
    <col min="3593" max="3593" width="16" style="88" customWidth="1"/>
    <col min="3594" max="3594" width="10.53515625" style="88" bestFit="1" customWidth="1"/>
    <col min="3595" max="3840" width="9.15234375" style="88"/>
    <col min="3841" max="3841" width="18.15234375" style="88" bestFit="1" customWidth="1"/>
    <col min="3842" max="3848" width="9.15234375" style="88"/>
    <col min="3849" max="3849" width="16" style="88" customWidth="1"/>
    <col min="3850" max="3850" width="10.53515625" style="88" bestFit="1" customWidth="1"/>
    <col min="3851" max="4096" width="9.15234375" style="88"/>
    <col min="4097" max="4097" width="18.15234375" style="88" bestFit="1" customWidth="1"/>
    <col min="4098" max="4104" width="9.15234375" style="88"/>
    <col min="4105" max="4105" width="16" style="88" customWidth="1"/>
    <col min="4106" max="4106" width="10.53515625" style="88" bestFit="1" customWidth="1"/>
    <col min="4107" max="4352" width="9.15234375" style="88"/>
    <col min="4353" max="4353" width="18.15234375" style="88" bestFit="1" customWidth="1"/>
    <col min="4354" max="4360" width="9.15234375" style="88"/>
    <col min="4361" max="4361" width="16" style="88" customWidth="1"/>
    <col min="4362" max="4362" width="10.53515625" style="88" bestFit="1" customWidth="1"/>
    <col min="4363" max="4608" width="9.15234375" style="88"/>
    <col min="4609" max="4609" width="18.15234375" style="88" bestFit="1" customWidth="1"/>
    <col min="4610" max="4616" width="9.15234375" style="88"/>
    <col min="4617" max="4617" width="16" style="88" customWidth="1"/>
    <col min="4618" max="4618" width="10.53515625" style="88" bestFit="1" customWidth="1"/>
    <col min="4619" max="4864" width="9.15234375" style="88"/>
    <col min="4865" max="4865" width="18.15234375" style="88" bestFit="1" customWidth="1"/>
    <col min="4866" max="4872" width="9.15234375" style="88"/>
    <col min="4873" max="4873" width="16" style="88" customWidth="1"/>
    <col min="4874" max="4874" width="10.53515625" style="88" bestFit="1" customWidth="1"/>
    <col min="4875" max="5120" width="9.15234375" style="88"/>
    <col min="5121" max="5121" width="18.15234375" style="88" bestFit="1" customWidth="1"/>
    <col min="5122" max="5128" width="9.15234375" style="88"/>
    <col min="5129" max="5129" width="16" style="88" customWidth="1"/>
    <col min="5130" max="5130" width="10.53515625" style="88" bestFit="1" customWidth="1"/>
    <col min="5131" max="5376" width="9.15234375" style="88"/>
    <col min="5377" max="5377" width="18.15234375" style="88" bestFit="1" customWidth="1"/>
    <col min="5378" max="5384" width="9.15234375" style="88"/>
    <col min="5385" max="5385" width="16" style="88" customWidth="1"/>
    <col min="5386" max="5386" width="10.53515625" style="88" bestFit="1" customWidth="1"/>
    <col min="5387" max="5632" width="9.15234375" style="88"/>
    <col min="5633" max="5633" width="18.15234375" style="88" bestFit="1" customWidth="1"/>
    <col min="5634" max="5640" width="9.15234375" style="88"/>
    <col min="5641" max="5641" width="16" style="88" customWidth="1"/>
    <col min="5642" max="5642" width="10.53515625" style="88" bestFit="1" customWidth="1"/>
    <col min="5643" max="5888" width="9.15234375" style="88"/>
    <col min="5889" max="5889" width="18.15234375" style="88" bestFit="1" customWidth="1"/>
    <col min="5890" max="5896" width="9.15234375" style="88"/>
    <col min="5897" max="5897" width="16" style="88" customWidth="1"/>
    <col min="5898" max="5898" width="10.53515625" style="88" bestFit="1" customWidth="1"/>
    <col min="5899" max="6144" width="9.15234375" style="88"/>
    <col min="6145" max="6145" width="18.15234375" style="88" bestFit="1" customWidth="1"/>
    <col min="6146" max="6152" width="9.15234375" style="88"/>
    <col min="6153" max="6153" width="16" style="88" customWidth="1"/>
    <col min="6154" max="6154" width="10.53515625" style="88" bestFit="1" customWidth="1"/>
    <col min="6155" max="6400" width="9.15234375" style="88"/>
    <col min="6401" max="6401" width="18.15234375" style="88" bestFit="1" customWidth="1"/>
    <col min="6402" max="6408" width="9.15234375" style="88"/>
    <col min="6409" max="6409" width="16" style="88" customWidth="1"/>
    <col min="6410" max="6410" width="10.53515625" style="88" bestFit="1" customWidth="1"/>
    <col min="6411" max="6656" width="9.15234375" style="88"/>
    <col min="6657" max="6657" width="18.15234375" style="88" bestFit="1" customWidth="1"/>
    <col min="6658" max="6664" width="9.15234375" style="88"/>
    <col min="6665" max="6665" width="16" style="88" customWidth="1"/>
    <col min="6666" max="6666" width="10.53515625" style="88" bestFit="1" customWidth="1"/>
    <col min="6667" max="6912" width="9.15234375" style="88"/>
    <col min="6913" max="6913" width="18.15234375" style="88" bestFit="1" customWidth="1"/>
    <col min="6914" max="6920" width="9.15234375" style="88"/>
    <col min="6921" max="6921" width="16" style="88" customWidth="1"/>
    <col min="6922" max="6922" width="10.53515625" style="88" bestFit="1" customWidth="1"/>
    <col min="6923" max="7168" width="9.15234375" style="88"/>
    <col min="7169" max="7169" width="18.15234375" style="88" bestFit="1" customWidth="1"/>
    <col min="7170" max="7176" width="9.15234375" style="88"/>
    <col min="7177" max="7177" width="16" style="88" customWidth="1"/>
    <col min="7178" max="7178" width="10.53515625" style="88" bestFit="1" customWidth="1"/>
    <col min="7179" max="7424" width="9.15234375" style="88"/>
    <col min="7425" max="7425" width="18.15234375" style="88" bestFit="1" customWidth="1"/>
    <col min="7426" max="7432" width="9.15234375" style="88"/>
    <col min="7433" max="7433" width="16" style="88" customWidth="1"/>
    <col min="7434" max="7434" width="10.53515625" style="88" bestFit="1" customWidth="1"/>
    <col min="7435" max="7680" width="9.15234375" style="88"/>
    <col min="7681" max="7681" width="18.15234375" style="88" bestFit="1" customWidth="1"/>
    <col min="7682" max="7688" width="9.15234375" style="88"/>
    <col min="7689" max="7689" width="16" style="88" customWidth="1"/>
    <col min="7690" max="7690" width="10.53515625" style="88" bestFit="1" customWidth="1"/>
    <col min="7691" max="7936" width="9.15234375" style="88"/>
    <col min="7937" max="7937" width="18.15234375" style="88" bestFit="1" customWidth="1"/>
    <col min="7938" max="7944" width="9.15234375" style="88"/>
    <col min="7945" max="7945" width="16" style="88" customWidth="1"/>
    <col min="7946" max="7946" width="10.53515625" style="88" bestFit="1" customWidth="1"/>
    <col min="7947" max="8192" width="9.15234375" style="88"/>
    <col min="8193" max="8193" width="18.15234375" style="88" bestFit="1" customWidth="1"/>
    <col min="8194" max="8200" width="9.15234375" style="88"/>
    <col min="8201" max="8201" width="16" style="88" customWidth="1"/>
    <col min="8202" max="8202" width="10.53515625" style="88" bestFit="1" customWidth="1"/>
    <col min="8203" max="8448" width="9.15234375" style="88"/>
    <col min="8449" max="8449" width="18.15234375" style="88" bestFit="1" customWidth="1"/>
    <col min="8450" max="8456" width="9.15234375" style="88"/>
    <col min="8457" max="8457" width="16" style="88" customWidth="1"/>
    <col min="8458" max="8458" width="10.53515625" style="88" bestFit="1" customWidth="1"/>
    <col min="8459" max="8704" width="9.15234375" style="88"/>
    <col min="8705" max="8705" width="18.15234375" style="88" bestFit="1" customWidth="1"/>
    <col min="8706" max="8712" width="9.15234375" style="88"/>
    <col min="8713" max="8713" width="16" style="88" customWidth="1"/>
    <col min="8714" max="8714" width="10.53515625" style="88" bestFit="1" customWidth="1"/>
    <col min="8715" max="8960" width="9.15234375" style="88"/>
    <col min="8961" max="8961" width="18.15234375" style="88" bestFit="1" customWidth="1"/>
    <col min="8962" max="8968" width="9.15234375" style="88"/>
    <col min="8969" max="8969" width="16" style="88" customWidth="1"/>
    <col min="8970" max="8970" width="10.53515625" style="88" bestFit="1" customWidth="1"/>
    <col min="8971" max="9216" width="9.15234375" style="88"/>
    <col min="9217" max="9217" width="18.15234375" style="88" bestFit="1" customWidth="1"/>
    <col min="9218" max="9224" width="9.15234375" style="88"/>
    <col min="9225" max="9225" width="16" style="88" customWidth="1"/>
    <col min="9226" max="9226" width="10.53515625" style="88" bestFit="1" customWidth="1"/>
    <col min="9227" max="9472" width="9.15234375" style="88"/>
    <col min="9473" max="9473" width="18.15234375" style="88" bestFit="1" customWidth="1"/>
    <col min="9474" max="9480" width="9.15234375" style="88"/>
    <col min="9481" max="9481" width="16" style="88" customWidth="1"/>
    <col min="9482" max="9482" width="10.53515625" style="88" bestFit="1" customWidth="1"/>
    <col min="9483" max="9728" width="9.15234375" style="88"/>
    <col min="9729" max="9729" width="18.15234375" style="88" bestFit="1" customWidth="1"/>
    <col min="9730" max="9736" width="9.15234375" style="88"/>
    <col min="9737" max="9737" width="16" style="88" customWidth="1"/>
    <col min="9738" max="9738" width="10.53515625" style="88" bestFit="1" customWidth="1"/>
    <col min="9739" max="9984" width="9.15234375" style="88"/>
    <col min="9985" max="9985" width="18.15234375" style="88" bestFit="1" customWidth="1"/>
    <col min="9986" max="9992" width="9.15234375" style="88"/>
    <col min="9993" max="9993" width="16" style="88" customWidth="1"/>
    <col min="9994" max="9994" width="10.53515625" style="88" bestFit="1" customWidth="1"/>
    <col min="9995" max="10240" width="9.15234375" style="88"/>
    <col min="10241" max="10241" width="18.15234375" style="88" bestFit="1" customWidth="1"/>
    <col min="10242" max="10248" width="9.15234375" style="88"/>
    <col min="10249" max="10249" width="16" style="88" customWidth="1"/>
    <col min="10250" max="10250" width="10.53515625" style="88" bestFit="1" customWidth="1"/>
    <col min="10251" max="10496" width="9.15234375" style="88"/>
    <col min="10497" max="10497" width="18.15234375" style="88" bestFit="1" customWidth="1"/>
    <col min="10498" max="10504" width="9.15234375" style="88"/>
    <col min="10505" max="10505" width="16" style="88" customWidth="1"/>
    <col min="10506" max="10506" width="10.53515625" style="88" bestFit="1" customWidth="1"/>
    <col min="10507" max="10752" width="9.15234375" style="88"/>
    <col min="10753" max="10753" width="18.15234375" style="88" bestFit="1" customWidth="1"/>
    <col min="10754" max="10760" width="9.15234375" style="88"/>
    <col min="10761" max="10761" width="16" style="88" customWidth="1"/>
    <col min="10762" max="10762" width="10.53515625" style="88" bestFit="1" customWidth="1"/>
    <col min="10763" max="11008" width="9.15234375" style="88"/>
    <col min="11009" max="11009" width="18.15234375" style="88" bestFit="1" customWidth="1"/>
    <col min="11010" max="11016" width="9.15234375" style="88"/>
    <col min="11017" max="11017" width="16" style="88" customWidth="1"/>
    <col min="11018" max="11018" width="10.53515625" style="88" bestFit="1" customWidth="1"/>
    <col min="11019" max="11264" width="9.15234375" style="88"/>
    <col min="11265" max="11265" width="18.15234375" style="88" bestFit="1" customWidth="1"/>
    <col min="11266" max="11272" width="9.15234375" style="88"/>
    <col min="11273" max="11273" width="16" style="88" customWidth="1"/>
    <col min="11274" max="11274" width="10.53515625" style="88" bestFit="1" customWidth="1"/>
    <col min="11275" max="11520" width="9.15234375" style="88"/>
    <col min="11521" max="11521" width="18.15234375" style="88" bestFit="1" customWidth="1"/>
    <col min="11522" max="11528" width="9.15234375" style="88"/>
    <col min="11529" max="11529" width="16" style="88" customWidth="1"/>
    <col min="11530" max="11530" width="10.53515625" style="88" bestFit="1" customWidth="1"/>
    <col min="11531" max="11776" width="9.15234375" style="88"/>
    <col min="11777" max="11777" width="18.15234375" style="88" bestFit="1" customWidth="1"/>
    <col min="11778" max="11784" width="9.15234375" style="88"/>
    <col min="11785" max="11785" width="16" style="88" customWidth="1"/>
    <col min="11786" max="11786" width="10.53515625" style="88" bestFit="1" customWidth="1"/>
    <col min="11787" max="12032" width="9.15234375" style="88"/>
    <col min="12033" max="12033" width="18.15234375" style="88" bestFit="1" customWidth="1"/>
    <col min="12034" max="12040" width="9.15234375" style="88"/>
    <col min="12041" max="12041" width="16" style="88" customWidth="1"/>
    <col min="12042" max="12042" width="10.53515625" style="88" bestFit="1" customWidth="1"/>
    <col min="12043" max="12288" width="9.15234375" style="88"/>
    <col min="12289" max="12289" width="18.15234375" style="88" bestFit="1" customWidth="1"/>
    <col min="12290" max="12296" width="9.15234375" style="88"/>
    <col min="12297" max="12297" width="16" style="88" customWidth="1"/>
    <col min="12298" max="12298" width="10.53515625" style="88" bestFit="1" customWidth="1"/>
    <col min="12299" max="12544" width="9.15234375" style="88"/>
    <col min="12545" max="12545" width="18.15234375" style="88" bestFit="1" customWidth="1"/>
    <col min="12546" max="12552" width="9.15234375" style="88"/>
    <col min="12553" max="12553" width="16" style="88" customWidth="1"/>
    <col min="12554" max="12554" width="10.53515625" style="88" bestFit="1" customWidth="1"/>
    <col min="12555" max="12800" width="9.15234375" style="88"/>
    <col min="12801" max="12801" width="18.15234375" style="88" bestFit="1" customWidth="1"/>
    <col min="12802" max="12808" width="9.15234375" style="88"/>
    <col min="12809" max="12809" width="16" style="88" customWidth="1"/>
    <col min="12810" max="12810" width="10.53515625" style="88" bestFit="1" customWidth="1"/>
    <col min="12811" max="13056" width="9.15234375" style="88"/>
    <col min="13057" max="13057" width="18.15234375" style="88" bestFit="1" customWidth="1"/>
    <col min="13058" max="13064" width="9.15234375" style="88"/>
    <col min="13065" max="13065" width="16" style="88" customWidth="1"/>
    <col min="13066" max="13066" width="10.53515625" style="88" bestFit="1" customWidth="1"/>
    <col min="13067" max="13312" width="9.15234375" style="88"/>
    <col min="13313" max="13313" width="18.15234375" style="88" bestFit="1" customWidth="1"/>
    <col min="13314" max="13320" width="9.15234375" style="88"/>
    <col min="13321" max="13321" width="16" style="88" customWidth="1"/>
    <col min="13322" max="13322" width="10.53515625" style="88" bestFit="1" customWidth="1"/>
    <col min="13323" max="13568" width="9.15234375" style="88"/>
    <col min="13569" max="13569" width="18.15234375" style="88" bestFit="1" customWidth="1"/>
    <col min="13570" max="13576" width="9.15234375" style="88"/>
    <col min="13577" max="13577" width="16" style="88" customWidth="1"/>
    <col min="13578" max="13578" width="10.53515625" style="88" bestFit="1" customWidth="1"/>
    <col min="13579" max="13824" width="9.15234375" style="88"/>
    <col min="13825" max="13825" width="18.15234375" style="88" bestFit="1" customWidth="1"/>
    <col min="13826" max="13832" width="9.15234375" style="88"/>
    <col min="13833" max="13833" width="16" style="88" customWidth="1"/>
    <col min="13834" max="13834" width="10.53515625" style="88" bestFit="1" customWidth="1"/>
    <col min="13835" max="14080" width="9.15234375" style="88"/>
    <col min="14081" max="14081" width="18.15234375" style="88" bestFit="1" customWidth="1"/>
    <col min="14082" max="14088" width="9.15234375" style="88"/>
    <col min="14089" max="14089" width="16" style="88" customWidth="1"/>
    <col min="14090" max="14090" width="10.53515625" style="88" bestFit="1" customWidth="1"/>
    <col min="14091" max="14336" width="9.15234375" style="88"/>
    <col min="14337" max="14337" width="18.15234375" style="88" bestFit="1" customWidth="1"/>
    <col min="14338" max="14344" width="9.15234375" style="88"/>
    <col min="14345" max="14345" width="16" style="88" customWidth="1"/>
    <col min="14346" max="14346" width="10.53515625" style="88" bestFit="1" customWidth="1"/>
    <col min="14347" max="14592" width="9.15234375" style="88"/>
    <col min="14593" max="14593" width="18.15234375" style="88" bestFit="1" customWidth="1"/>
    <col min="14594" max="14600" width="9.15234375" style="88"/>
    <col min="14601" max="14601" width="16" style="88" customWidth="1"/>
    <col min="14602" max="14602" width="10.53515625" style="88" bestFit="1" customWidth="1"/>
    <col min="14603" max="14848" width="9.15234375" style="88"/>
    <col min="14849" max="14849" width="18.15234375" style="88" bestFit="1" customWidth="1"/>
    <col min="14850" max="14856" width="9.15234375" style="88"/>
    <col min="14857" max="14857" width="16" style="88" customWidth="1"/>
    <col min="14858" max="14858" width="10.53515625" style="88" bestFit="1" customWidth="1"/>
    <col min="14859" max="15104" width="9.15234375" style="88"/>
    <col min="15105" max="15105" width="18.15234375" style="88" bestFit="1" customWidth="1"/>
    <col min="15106" max="15112" width="9.15234375" style="88"/>
    <col min="15113" max="15113" width="16" style="88" customWidth="1"/>
    <col min="15114" max="15114" width="10.53515625" style="88" bestFit="1" customWidth="1"/>
    <col min="15115" max="15360" width="9.15234375" style="88"/>
    <col min="15361" max="15361" width="18.15234375" style="88" bestFit="1" customWidth="1"/>
    <col min="15362" max="15368" width="9.15234375" style="88"/>
    <col min="15369" max="15369" width="16" style="88" customWidth="1"/>
    <col min="15370" max="15370" width="10.53515625" style="88" bestFit="1" customWidth="1"/>
    <col min="15371" max="15616" width="9.15234375" style="88"/>
    <col min="15617" max="15617" width="18.15234375" style="88" bestFit="1" customWidth="1"/>
    <col min="15618" max="15624" width="9.15234375" style="88"/>
    <col min="15625" max="15625" width="16" style="88" customWidth="1"/>
    <col min="15626" max="15626" width="10.53515625" style="88" bestFit="1" customWidth="1"/>
    <col min="15627" max="15872" width="9.15234375" style="88"/>
    <col min="15873" max="15873" width="18.15234375" style="88" bestFit="1" customWidth="1"/>
    <col min="15874" max="15880" width="9.15234375" style="88"/>
    <col min="15881" max="15881" width="16" style="88" customWidth="1"/>
    <col min="15882" max="15882" width="10.53515625" style="88" bestFit="1" customWidth="1"/>
    <col min="15883" max="16128" width="9.15234375" style="88"/>
    <col min="16129" max="16129" width="18.15234375" style="88" bestFit="1" customWidth="1"/>
    <col min="16130" max="16136" width="9.15234375" style="88"/>
    <col min="16137" max="16137" width="16" style="88" customWidth="1"/>
    <col min="16138" max="16138" width="10.53515625" style="88" bestFit="1" customWidth="1"/>
    <col min="16139" max="16384" width="9.15234375" style="88"/>
  </cols>
  <sheetData>
    <row r="1" spans="1:46" ht="20.6">
      <c r="A1" s="121" t="s">
        <v>126</v>
      </c>
      <c r="X1" s="89"/>
    </row>
    <row r="2" spans="1:46">
      <c r="S2" s="91"/>
      <c r="T2" s="91"/>
      <c r="U2" s="91"/>
      <c r="V2" s="91"/>
      <c r="W2" s="91"/>
      <c r="X2" s="92"/>
      <c r="Y2" s="92"/>
      <c r="Z2" s="92"/>
      <c r="AA2" s="92"/>
      <c r="AB2" s="92"/>
    </row>
    <row r="3" spans="1:46">
      <c r="A3" s="88" t="s">
        <v>63</v>
      </c>
      <c r="B3" s="75" t="s">
        <v>193</v>
      </c>
      <c r="S3" s="91"/>
      <c r="T3" s="91"/>
      <c r="U3" s="91"/>
      <c r="V3" s="91"/>
      <c r="W3" s="91"/>
      <c r="X3" s="92"/>
      <c r="Y3" s="92"/>
      <c r="Z3" s="92"/>
      <c r="AA3" s="92"/>
      <c r="AB3" s="92"/>
    </row>
    <row r="4" spans="1:46">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46">
      <c r="S5" s="91"/>
      <c r="T5" s="91"/>
      <c r="U5" s="91"/>
      <c r="V5" s="91"/>
      <c r="W5" s="91"/>
      <c r="X5" s="92"/>
      <c r="Y5" s="92"/>
      <c r="Z5" s="92"/>
      <c r="AA5" s="92"/>
      <c r="AB5" s="92"/>
    </row>
    <row r="6" spans="1:46">
      <c r="B6" s="122" t="s">
        <v>358</v>
      </c>
      <c r="C6" s="122" t="s">
        <v>357</v>
      </c>
      <c r="F6" s="88" t="s">
        <v>48</v>
      </c>
      <c r="H6" s="99"/>
      <c r="J6" s="99"/>
      <c r="K6" s="99"/>
      <c r="L6" s="99"/>
      <c r="M6" s="99"/>
      <c r="W6" s="92"/>
      <c r="X6" s="92"/>
      <c r="Y6" s="92"/>
      <c r="Z6" s="96"/>
      <c r="AA6" s="96"/>
      <c r="AB6"/>
      <c r="AT6" s="88"/>
    </row>
    <row r="7" spans="1:46">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t="shared" ref="H8:H71" si="0">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t="shared" ref="K10:K21" si="1">K$9+(L10/L$22*(K$22-K$9))</f>
        <v>6.2307692307692308</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c r="A15" s="88">
        <v>1929</v>
      </c>
      <c r="B15" s="122"/>
      <c r="C15" s="122">
        <v>178</v>
      </c>
      <c r="F15" s="88">
        <f>SUM(C$7:C15)</f>
        <v>1027</v>
      </c>
      <c r="H15" s="100">
        <f t="shared" si="0"/>
        <v>1448</v>
      </c>
      <c r="J15" s="102">
        <v>1914</v>
      </c>
      <c r="K15" s="104">
        <f t="shared" si="1"/>
        <v>32.384615384615387</v>
      </c>
      <c r="L15" s="103">
        <v>6</v>
      </c>
      <c r="M15" s="99"/>
      <c r="W15" s="92"/>
      <c r="X15" s="92"/>
      <c r="Y15" s="92"/>
      <c r="Z15" s="96"/>
      <c r="AA15" s="96"/>
      <c r="AB15"/>
      <c r="AT15" s="88"/>
    </row>
    <row r="16" spans="1:46">
      <c r="A16" s="88">
        <v>1930</v>
      </c>
      <c r="B16" s="122"/>
      <c r="C16" s="122">
        <v>246</v>
      </c>
      <c r="F16" s="88">
        <f>SUM(C$7:C16)</f>
        <v>1273</v>
      </c>
      <c r="H16" s="100">
        <f t="shared" si="0"/>
        <v>1694</v>
      </c>
      <c r="J16" s="102">
        <v>1915</v>
      </c>
      <c r="K16" s="104">
        <f t="shared" si="1"/>
        <v>37.615384615384613</v>
      </c>
      <c r="L16" s="103">
        <v>7</v>
      </c>
      <c r="M16" s="99"/>
      <c r="W16" s="92"/>
      <c r="X16" s="92"/>
      <c r="Y16" s="92"/>
      <c r="Z16" s="96"/>
      <c r="AA16" s="96"/>
      <c r="AB16"/>
      <c r="AT16" s="88"/>
    </row>
    <row r="17" spans="1:46">
      <c r="A17" s="88">
        <v>1931</v>
      </c>
      <c r="B17" s="122"/>
      <c r="C17" s="122">
        <v>170</v>
      </c>
      <c r="F17" s="88">
        <f>SUM(C$7:C17)</f>
        <v>1443</v>
      </c>
      <c r="H17" s="100">
        <f t="shared" si="0"/>
        <v>1864</v>
      </c>
      <c r="J17" s="102">
        <v>1916</v>
      </c>
      <c r="K17" s="104">
        <f t="shared" si="1"/>
        <v>42.846153846153847</v>
      </c>
      <c r="L17" s="103">
        <v>8</v>
      </c>
      <c r="M17" s="99"/>
      <c r="W17" s="92"/>
      <c r="X17" s="92"/>
      <c r="Y17" s="92"/>
      <c r="Z17" s="96"/>
      <c r="AA17" s="96"/>
      <c r="AB17"/>
      <c r="AT17" s="88"/>
    </row>
    <row r="18" spans="1:46">
      <c r="A18" s="88">
        <v>1932</v>
      </c>
      <c r="B18" s="122"/>
      <c r="C18" s="122">
        <v>168</v>
      </c>
      <c r="F18" s="88">
        <f>SUM(C$7:C18)</f>
        <v>1611</v>
      </c>
      <c r="H18" s="100">
        <f t="shared" si="0"/>
        <v>2032</v>
      </c>
      <c r="J18" s="102">
        <v>1917</v>
      </c>
      <c r="K18" s="104">
        <f t="shared" si="1"/>
        <v>48.076923076923073</v>
      </c>
      <c r="L18" s="103">
        <v>9</v>
      </c>
      <c r="M18" s="99"/>
      <c r="W18" s="92"/>
      <c r="X18" s="92"/>
      <c r="Y18" s="92"/>
      <c r="Z18" s="96"/>
      <c r="AA18" s="96"/>
      <c r="AB18"/>
      <c r="AT18" s="88"/>
    </row>
    <row r="19" spans="1:46">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c r="A24" s="88">
        <v>1938</v>
      </c>
      <c r="B24" s="123">
        <v>5091</v>
      </c>
      <c r="C24" s="123">
        <v>243</v>
      </c>
      <c r="F24" s="88">
        <f>SUM(C$7:C24)</f>
        <v>2761</v>
      </c>
      <c r="H24" s="100">
        <f t="shared" si="0"/>
        <v>3182</v>
      </c>
      <c r="J24" s="99"/>
      <c r="K24" s="99"/>
      <c r="L24" s="99"/>
      <c r="M24" s="99"/>
      <c r="W24" s="92"/>
      <c r="X24" s="92"/>
      <c r="Y24" s="92"/>
      <c r="Z24" s="96"/>
      <c r="AA24" s="96"/>
      <c r="AB24"/>
      <c r="AT24" s="88"/>
    </row>
    <row r="25" spans="1:46">
      <c r="A25" s="88">
        <v>1939</v>
      </c>
      <c r="B25" s="123">
        <v>5635</v>
      </c>
      <c r="C25" s="123">
        <v>246</v>
      </c>
      <c r="F25" s="88">
        <f>SUM(C$7:C25)</f>
        <v>3007</v>
      </c>
      <c r="H25" s="100">
        <f t="shared" si="0"/>
        <v>3428</v>
      </c>
      <c r="W25" s="92"/>
      <c r="X25" s="92"/>
      <c r="Y25" s="92"/>
      <c r="Z25" s="96"/>
      <c r="AA25" s="96"/>
      <c r="AB25"/>
      <c r="AT25" s="88"/>
    </row>
    <row r="26" spans="1:46">
      <c r="A26" s="88">
        <v>1940</v>
      </c>
      <c r="B26" s="123">
        <v>4223</v>
      </c>
      <c r="C26" s="123">
        <v>205</v>
      </c>
      <c r="F26" s="88">
        <f>SUM(C$7:C26)</f>
        <v>3212</v>
      </c>
      <c r="H26" s="100">
        <f t="shared" si="0"/>
        <v>3633</v>
      </c>
      <c r="W26" s="92"/>
      <c r="X26" s="92"/>
      <c r="Y26" s="92"/>
      <c r="Z26" s="96"/>
      <c r="AA26" s="96"/>
      <c r="AB26"/>
      <c r="AT26" s="88"/>
    </row>
    <row r="27" spans="1:46">
      <c r="A27" s="88">
        <v>1941</v>
      </c>
      <c r="B27" s="123">
        <v>3591</v>
      </c>
      <c r="C27" s="123">
        <v>174</v>
      </c>
      <c r="F27" s="88">
        <f>SUM(C$7:C27)</f>
        <v>3386</v>
      </c>
      <c r="H27" s="100">
        <f t="shared" si="0"/>
        <v>3807</v>
      </c>
      <c r="W27" s="92"/>
      <c r="X27" s="92"/>
      <c r="Y27" s="92"/>
      <c r="Z27" s="96"/>
      <c r="AA27" s="96"/>
      <c r="AB27"/>
      <c r="AT27" s="88"/>
    </row>
    <row r="28" spans="1:46">
      <c r="A28" s="88">
        <v>1942</v>
      </c>
      <c r="B28" s="123">
        <v>2416</v>
      </c>
      <c r="C28" s="123">
        <v>164</v>
      </c>
      <c r="F28" s="88">
        <f>SUM(C$7:C28)</f>
        <v>3550</v>
      </c>
      <c r="H28" s="100">
        <f t="shared" si="0"/>
        <v>3971</v>
      </c>
      <c r="W28" s="92"/>
      <c r="X28" s="92"/>
      <c r="Y28" s="92"/>
      <c r="Z28" s="96"/>
      <c r="AA28" s="96"/>
      <c r="AB28"/>
      <c r="AT28" s="88"/>
    </row>
    <row r="29" spans="1:46">
      <c r="A29" s="88">
        <v>1943</v>
      </c>
      <c r="B29" s="123">
        <v>2746</v>
      </c>
      <c r="C29" s="123">
        <v>152</v>
      </c>
      <c r="F29" s="88">
        <f>SUM(C$7:C29)</f>
        <v>3702</v>
      </c>
      <c r="H29" s="100">
        <f t="shared" si="0"/>
        <v>4123</v>
      </c>
      <c r="W29" s="92"/>
      <c r="X29" s="92"/>
      <c r="Y29" s="92"/>
      <c r="Z29" s="96"/>
      <c r="AA29" s="96"/>
      <c r="AB29"/>
      <c r="AT29" s="88"/>
    </row>
    <row r="30" spans="1:46">
      <c r="A30" s="88">
        <v>1944</v>
      </c>
      <c r="B30" s="123">
        <v>2667</v>
      </c>
      <c r="C30" s="123">
        <v>142</v>
      </c>
      <c r="F30" s="88">
        <f>SUM(C$7:C30)</f>
        <v>3844</v>
      </c>
      <c r="H30" s="100">
        <f t="shared" si="0"/>
        <v>4265</v>
      </c>
      <c r="W30" s="92"/>
      <c r="X30" s="92"/>
      <c r="Y30" s="92"/>
      <c r="Z30" s="96"/>
      <c r="AA30" s="96"/>
      <c r="AB30"/>
      <c r="AT30" s="88"/>
    </row>
    <row r="31" spans="1:46">
      <c r="A31" s="88">
        <v>1945</v>
      </c>
      <c r="B31" s="123">
        <v>3308</v>
      </c>
      <c r="C31" s="123">
        <v>128</v>
      </c>
      <c r="F31" s="88">
        <f>SUM(C$7:C31)</f>
        <v>3972</v>
      </c>
      <c r="H31" s="100">
        <f t="shared" si="0"/>
        <v>4393</v>
      </c>
      <c r="W31" s="92"/>
      <c r="X31" s="92"/>
      <c r="Y31" s="92"/>
      <c r="Z31" s="96"/>
      <c r="AA31" s="96"/>
      <c r="AB31"/>
      <c r="AT31" s="88"/>
    </row>
    <row r="32" spans="1:46">
      <c r="A32" s="88">
        <v>1946</v>
      </c>
      <c r="B32" s="123">
        <v>4243</v>
      </c>
      <c r="C32" s="123">
        <v>191</v>
      </c>
      <c r="F32" s="88">
        <f>SUM(C$7:C32)</f>
        <v>4163</v>
      </c>
      <c r="H32" s="100">
        <f t="shared" si="0"/>
        <v>4584</v>
      </c>
      <c r="W32" s="92"/>
      <c r="X32" s="92"/>
      <c r="Y32" s="92"/>
      <c r="Z32" s="96"/>
      <c r="AA32" s="96"/>
      <c r="AB32"/>
      <c r="AT32" s="88"/>
    </row>
    <row r="33" spans="1:46">
      <c r="A33" s="88">
        <v>1947</v>
      </c>
      <c r="B33" s="123">
        <v>4762</v>
      </c>
      <c r="C33" s="123">
        <v>206</v>
      </c>
      <c r="F33" s="88">
        <f>SUM(C$7:C33)</f>
        <v>4369</v>
      </c>
      <c r="H33" s="100">
        <f t="shared" si="0"/>
        <v>4790</v>
      </c>
      <c r="W33" s="92"/>
      <c r="X33" s="92"/>
      <c r="Y33" s="92"/>
      <c r="Z33" s="96"/>
      <c r="AA33" s="96"/>
      <c r="AB33"/>
      <c r="AT33" s="88"/>
    </row>
    <row r="34" spans="1:46">
      <c r="A34" s="88">
        <v>1948</v>
      </c>
      <c r="B34" s="123">
        <v>4706</v>
      </c>
      <c r="C34" s="123">
        <v>196</v>
      </c>
      <c r="F34" s="88">
        <f>SUM(C$7:C34)</f>
        <v>4565</v>
      </c>
      <c r="H34" s="100">
        <f t="shared" si="0"/>
        <v>4986</v>
      </c>
      <c r="W34" s="92"/>
      <c r="X34" s="92"/>
      <c r="Y34" s="92"/>
      <c r="Z34" s="96"/>
      <c r="AA34" s="96"/>
      <c r="AB34"/>
      <c r="AT34" s="88"/>
    </row>
    <row r="35" spans="1:46">
      <c r="A35" s="88">
        <v>1949</v>
      </c>
      <c r="B35" s="123">
        <v>5317</v>
      </c>
      <c r="C35" s="123">
        <v>218</v>
      </c>
      <c r="F35" s="88">
        <f>SUM(C$7:C35)</f>
        <v>4783</v>
      </c>
      <c r="H35" s="100">
        <f t="shared" si="0"/>
        <v>5204</v>
      </c>
      <c r="W35" s="92"/>
      <c r="X35" s="92"/>
      <c r="Y35" s="92"/>
      <c r="Z35" s="96"/>
      <c r="AA35" s="96"/>
      <c r="AB35"/>
      <c r="AT35" s="88"/>
    </row>
    <row r="36" spans="1:46">
      <c r="A36" s="88">
        <v>1950</v>
      </c>
      <c r="B36" s="123">
        <v>6314</v>
      </c>
      <c r="C36" s="123">
        <v>232</v>
      </c>
      <c r="F36" s="88">
        <f>SUM(C$7:C36)</f>
        <v>5015</v>
      </c>
      <c r="H36" s="100">
        <f t="shared" si="0"/>
        <v>5436</v>
      </c>
      <c r="W36" s="92"/>
      <c r="X36" s="92"/>
      <c r="Y36" s="92"/>
      <c r="Z36" s="96"/>
      <c r="AA36" s="96"/>
      <c r="AB36"/>
      <c r="AT36" s="88"/>
    </row>
    <row r="37" spans="1:46">
      <c r="A37" s="88">
        <v>1951</v>
      </c>
      <c r="B37" s="123">
        <v>6938</v>
      </c>
      <c r="C37" s="123">
        <v>292</v>
      </c>
      <c r="F37" s="88">
        <f>SUM(C$7:C37)</f>
        <v>5307</v>
      </c>
      <c r="H37" s="100">
        <f t="shared" si="0"/>
        <v>5728</v>
      </c>
      <c r="W37" s="92"/>
      <c r="X37" s="92"/>
      <c r="Y37" s="92"/>
      <c r="Z37" s="96"/>
      <c r="AA37" s="96"/>
      <c r="AB37"/>
      <c r="AT37" s="88"/>
    </row>
    <row r="38" spans="1:46">
      <c r="A38" s="88">
        <v>1952</v>
      </c>
      <c r="B38" s="123">
        <v>7448</v>
      </c>
      <c r="C38" s="123">
        <v>272</v>
      </c>
      <c r="F38" s="88">
        <f>SUM(C$7:C38)</f>
        <v>5579</v>
      </c>
      <c r="H38" s="100">
        <f t="shared" si="0"/>
        <v>6000</v>
      </c>
      <c r="W38" s="92"/>
      <c r="X38" s="92"/>
      <c r="Y38" s="92"/>
      <c r="Z38" s="96"/>
      <c r="AA38" s="96"/>
      <c r="AB38"/>
      <c r="AT38" s="88"/>
    </row>
    <row r="39" spans="1:46">
      <c r="A39" s="88">
        <v>1953</v>
      </c>
      <c r="B39" s="123">
        <v>7686</v>
      </c>
      <c r="C39" s="123">
        <v>313</v>
      </c>
      <c r="F39" s="88">
        <f>SUM(C$7:C39)</f>
        <v>5892</v>
      </c>
      <c r="H39" s="100">
        <f t="shared" si="0"/>
        <v>6313</v>
      </c>
      <c r="W39" s="92"/>
      <c r="X39" s="92"/>
      <c r="Y39" s="92"/>
      <c r="Z39" s="96"/>
      <c r="AA39" s="96"/>
      <c r="AB39"/>
      <c r="AT39" s="88"/>
    </row>
    <row r="40" spans="1:46">
      <c r="A40" s="88">
        <v>1954</v>
      </c>
      <c r="B40" s="123">
        <v>7875</v>
      </c>
      <c r="C40" s="123">
        <v>360</v>
      </c>
      <c r="F40" s="88">
        <f>SUM(C$7:C40)</f>
        <v>6252</v>
      </c>
      <c r="H40" s="100">
        <f t="shared" si="0"/>
        <v>6673</v>
      </c>
      <c r="W40" s="92"/>
      <c r="X40" s="92"/>
      <c r="Y40" s="92"/>
      <c r="Z40" s="96"/>
      <c r="AA40" s="96"/>
      <c r="AB40"/>
      <c r="AT40" s="88"/>
    </row>
    <row r="41" spans="1:46">
      <c r="A41" s="88">
        <v>1955</v>
      </c>
      <c r="B41" s="123">
        <v>8976</v>
      </c>
      <c r="C41" s="123">
        <v>333</v>
      </c>
      <c r="F41" s="88">
        <f>SUM(C$7:C41)</f>
        <v>6585</v>
      </c>
      <c r="H41" s="100">
        <f t="shared" si="0"/>
        <v>7006</v>
      </c>
      <c r="W41" s="92"/>
      <c r="X41" s="92"/>
      <c r="Y41" s="92"/>
      <c r="Z41" s="96"/>
      <c r="AA41" s="96"/>
      <c r="AB41"/>
      <c r="AT41" s="88"/>
    </row>
    <row r="42" spans="1:46">
      <c r="A42" s="88">
        <v>1956</v>
      </c>
      <c r="B42" s="123">
        <v>9758</v>
      </c>
      <c r="C42" s="123">
        <v>329</v>
      </c>
      <c r="F42" s="88">
        <f>SUM(C$7:C42)</f>
        <v>6914</v>
      </c>
      <c r="H42" s="100">
        <f t="shared" si="0"/>
        <v>7335</v>
      </c>
      <c r="W42" s="92"/>
      <c r="X42" s="92"/>
      <c r="Y42" s="92"/>
      <c r="Z42" s="96"/>
      <c r="AA42" s="96"/>
      <c r="AB42"/>
      <c r="AT42" s="88"/>
    </row>
    <row r="43" spans="1:46">
      <c r="A43" s="88">
        <v>1957</v>
      </c>
      <c r="B43" s="123">
        <v>11053</v>
      </c>
      <c r="C43" s="123">
        <v>384</v>
      </c>
      <c r="F43" s="88">
        <f>SUM(C$7:C43)</f>
        <v>7298</v>
      </c>
      <c r="H43" s="100">
        <f t="shared" si="0"/>
        <v>7719</v>
      </c>
      <c r="W43" s="92"/>
      <c r="X43" s="92"/>
      <c r="Y43" s="92"/>
      <c r="Z43" s="96"/>
      <c r="AA43" s="96"/>
      <c r="AB43"/>
      <c r="AT43" s="88"/>
    </row>
    <row r="44" spans="1:46">
      <c r="A44" s="88">
        <v>1958</v>
      </c>
      <c r="B44" s="123">
        <v>11408</v>
      </c>
      <c r="C44" s="123">
        <v>379</v>
      </c>
      <c r="F44" s="88">
        <f>SUM(C$7:C44)</f>
        <v>7677</v>
      </c>
      <c r="H44" s="100">
        <f t="shared" si="0"/>
        <v>8098</v>
      </c>
      <c r="W44" s="92"/>
      <c r="X44" s="92"/>
      <c r="Y44" s="92"/>
      <c r="Z44" s="96"/>
      <c r="AA44" s="96"/>
      <c r="AB44"/>
      <c r="AT44" s="88"/>
    </row>
    <row r="45" spans="1:46">
      <c r="A45" s="88">
        <v>1959</v>
      </c>
      <c r="B45" s="123">
        <v>11703</v>
      </c>
      <c r="C45" s="123">
        <v>349</v>
      </c>
      <c r="F45" s="88">
        <f>SUM(C$7:C45)</f>
        <v>8026</v>
      </c>
      <c r="H45" s="100">
        <f t="shared" si="0"/>
        <v>8447</v>
      </c>
      <c r="W45" s="92"/>
      <c r="X45" s="92"/>
      <c r="Y45" s="92"/>
      <c r="Z45" s="96"/>
      <c r="AA45" s="96"/>
      <c r="AB45"/>
      <c r="AT45" s="88"/>
    </row>
    <row r="46" spans="1:46">
      <c r="A46" s="88">
        <v>1960</v>
      </c>
      <c r="B46" s="123">
        <v>12443</v>
      </c>
      <c r="C46" s="123">
        <v>374</v>
      </c>
      <c r="F46" s="88">
        <f>SUM(C$7:C46)</f>
        <v>8400</v>
      </c>
      <c r="H46" s="100">
        <f t="shared" si="0"/>
        <v>8821</v>
      </c>
      <c r="W46" s="92"/>
      <c r="X46" s="92"/>
      <c r="Y46" s="92"/>
      <c r="Z46" s="96"/>
      <c r="AA46" s="96"/>
      <c r="AB46"/>
      <c r="AT46" s="88"/>
    </row>
    <row r="47" spans="1:46">
      <c r="A47" s="88">
        <v>1961</v>
      </c>
      <c r="B47" s="123">
        <v>12796</v>
      </c>
      <c r="C47" s="123">
        <v>393</v>
      </c>
      <c r="F47" s="88">
        <f>SUM(C$7:C47)</f>
        <v>8793</v>
      </c>
      <c r="H47" s="100">
        <f t="shared" si="0"/>
        <v>9214</v>
      </c>
      <c r="W47" s="92"/>
      <c r="X47" s="92"/>
      <c r="Y47" s="92"/>
      <c r="Z47" s="96"/>
      <c r="AA47" s="96"/>
      <c r="AB47"/>
      <c r="AT47" s="88"/>
    </row>
    <row r="48" spans="1:46">
      <c r="A48" s="88">
        <v>1962</v>
      </c>
      <c r="B48" s="123">
        <v>13776</v>
      </c>
      <c r="C48" s="123">
        <v>398</v>
      </c>
      <c r="F48" s="88">
        <f>SUM(C$7:C48)</f>
        <v>9191</v>
      </c>
      <c r="H48" s="100">
        <f t="shared" si="0"/>
        <v>9612</v>
      </c>
      <c r="W48" s="92"/>
      <c r="X48" s="92"/>
      <c r="Y48" s="92"/>
      <c r="Z48" s="96"/>
      <c r="AA48" s="96"/>
      <c r="AB48"/>
      <c r="AT48" s="88"/>
    </row>
    <row r="49" spans="1:46">
      <c r="A49" s="88">
        <v>1963</v>
      </c>
      <c r="B49" s="123">
        <v>14447</v>
      </c>
      <c r="C49" s="123">
        <v>394</v>
      </c>
      <c r="F49" s="88">
        <f>SUM(C$7:C49)</f>
        <v>9585</v>
      </c>
      <c r="H49" s="100">
        <f t="shared" si="0"/>
        <v>10006</v>
      </c>
      <c r="W49" s="92"/>
      <c r="X49" s="92"/>
      <c r="Y49" s="92"/>
      <c r="Z49" s="96"/>
      <c r="AA49" s="96"/>
      <c r="AB49"/>
      <c r="AT49" s="88"/>
    </row>
    <row r="50" spans="1:46">
      <c r="A50" s="88">
        <v>1964</v>
      </c>
      <c r="B50" s="123">
        <v>16266</v>
      </c>
      <c r="C50" s="123">
        <v>428</v>
      </c>
      <c r="F50" s="88">
        <f>SUM(C$7:C50)</f>
        <v>10013</v>
      </c>
      <c r="H50" s="100">
        <f t="shared" si="0"/>
        <v>10434</v>
      </c>
      <c r="W50" s="92"/>
      <c r="X50" s="92"/>
      <c r="Y50" s="92"/>
      <c r="Z50" s="96"/>
      <c r="AA50" s="96"/>
      <c r="AB50"/>
      <c r="AT50" s="88"/>
    </row>
    <row r="51" spans="1:46">
      <c r="A51" s="88">
        <v>1965</v>
      </c>
      <c r="B51" s="123">
        <v>17093</v>
      </c>
      <c r="C51" s="123">
        <v>559</v>
      </c>
      <c r="F51" s="88">
        <f>SUM(C$7:C51)</f>
        <v>10572</v>
      </c>
      <c r="H51" s="100">
        <f t="shared" si="0"/>
        <v>10993</v>
      </c>
      <c r="W51" s="92"/>
      <c r="X51" s="92"/>
      <c r="Y51" s="92"/>
      <c r="Z51" s="96"/>
      <c r="AA51" s="96"/>
      <c r="AB51"/>
      <c r="AT51" s="88"/>
    </row>
    <row r="52" spans="1:46">
      <c r="A52" s="88">
        <v>1966</v>
      </c>
      <c r="B52" s="123">
        <v>18194</v>
      </c>
      <c r="C52" s="123">
        <v>549</v>
      </c>
      <c r="F52" s="88">
        <f>SUM(C$7:C52)</f>
        <v>11121</v>
      </c>
      <c r="H52" s="100">
        <f t="shared" si="0"/>
        <v>11542</v>
      </c>
      <c r="W52" s="92"/>
      <c r="X52" s="92"/>
      <c r="Y52" s="92"/>
      <c r="Z52" s="96"/>
      <c r="AA52" s="96"/>
      <c r="AB52"/>
      <c r="AT52" s="88"/>
    </row>
    <row r="53" spans="1:46">
      <c r="A53" s="88">
        <v>1967</v>
      </c>
      <c r="B53" s="123">
        <v>17409</v>
      </c>
      <c r="C53" s="123">
        <v>570</v>
      </c>
      <c r="F53" s="88">
        <f>SUM(C$7:C53)</f>
        <v>11691</v>
      </c>
      <c r="H53" s="100">
        <f t="shared" si="0"/>
        <v>12112</v>
      </c>
      <c r="W53" s="92"/>
      <c r="X53" s="92"/>
      <c r="Y53" s="92"/>
      <c r="Z53" s="96"/>
      <c r="AA53" s="96"/>
      <c r="AB53"/>
      <c r="AT53" s="88"/>
    </row>
    <row r="54" spans="1:46">
      <c r="A54" s="88">
        <v>1968</v>
      </c>
      <c r="B54" s="123">
        <v>17698</v>
      </c>
      <c r="C54" s="123">
        <v>522</v>
      </c>
      <c r="F54" s="88">
        <f>SUM(C$7:C54)</f>
        <v>12213</v>
      </c>
      <c r="H54" s="100">
        <f t="shared" si="0"/>
        <v>12634</v>
      </c>
      <c r="W54" s="92"/>
      <c r="X54" s="92"/>
      <c r="Y54" s="92"/>
      <c r="Z54" s="96"/>
      <c r="AA54" s="96"/>
      <c r="AB54"/>
      <c r="AT54" s="88"/>
    </row>
    <row r="55" spans="1:46">
      <c r="A55" s="88">
        <v>1969</v>
      </c>
      <c r="B55" s="123">
        <v>18726</v>
      </c>
      <c r="C55" s="123">
        <v>570</v>
      </c>
      <c r="F55" s="88">
        <f>SUM(C$7:C55)</f>
        <v>12783</v>
      </c>
      <c r="H55" s="100">
        <f t="shared" si="0"/>
        <v>13204</v>
      </c>
      <c r="W55" s="92"/>
      <c r="X55" s="92"/>
      <c r="Y55" s="92"/>
      <c r="Z55" s="96"/>
      <c r="AA55" s="96"/>
      <c r="AB55"/>
      <c r="AT55" s="88"/>
    </row>
    <row r="56" spans="1:46">
      <c r="A56" s="88">
        <v>1970</v>
      </c>
      <c r="B56" s="123">
        <v>20791</v>
      </c>
      <c r="C56" s="123">
        <v>655</v>
      </c>
      <c r="F56" s="88">
        <f>SUM(C$7:C56)</f>
        <v>13438</v>
      </c>
      <c r="H56" s="100">
        <f t="shared" si="0"/>
        <v>13859</v>
      </c>
      <c r="W56" s="92"/>
      <c r="X56" s="92"/>
      <c r="Y56" s="92"/>
      <c r="Z56" s="96"/>
      <c r="AA56" s="96"/>
      <c r="AB56"/>
      <c r="AT56" s="88"/>
    </row>
    <row r="57" spans="1:46">
      <c r="A57" s="88">
        <v>1971</v>
      </c>
      <c r="B57" s="123">
        <v>21607</v>
      </c>
      <c r="C57" s="123">
        <v>677</v>
      </c>
      <c r="F57" s="88">
        <f>SUM(C$7:C57)</f>
        <v>14115</v>
      </c>
      <c r="H57" s="100">
        <f t="shared" si="0"/>
        <v>14536</v>
      </c>
      <c r="W57" s="92"/>
      <c r="X57" s="92"/>
      <c r="Y57" s="92"/>
      <c r="Z57" s="96"/>
      <c r="AA57" s="96"/>
      <c r="AB57"/>
      <c r="AT57" s="88"/>
    </row>
    <row r="58" spans="1:46">
      <c r="A58" s="88">
        <v>1972</v>
      </c>
      <c r="B58" s="123">
        <v>22315</v>
      </c>
      <c r="C58" s="123">
        <v>713</v>
      </c>
      <c r="F58" s="88">
        <f>SUM(C$7:C58)</f>
        <v>14828</v>
      </c>
      <c r="H58" s="100">
        <f t="shared" si="0"/>
        <v>15249</v>
      </c>
      <c r="W58" s="92"/>
      <c r="X58" s="92"/>
      <c r="Y58" s="92"/>
      <c r="Z58" s="96"/>
      <c r="AA58" s="96"/>
      <c r="AB58"/>
      <c r="AT58" s="88"/>
    </row>
    <row r="59" spans="1:46">
      <c r="A59" s="88">
        <v>1973</v>
      </c>
      <c r="B59" s="123">
        <v>23385</v>
      </c>
      <c r="C59" s="123">
        <v>843</v>
      </c>
      <c r="F59" s="88">
        <f>SUM(C$7:C59)</f>
        <v>15671</v>
      </c>
      <c r="H59" s="100">
        <f t="shared" si="0"/>
        <v>16092</v>
      </c>
      <c r="W59" s="92"/>
      <c r="X59" s="92"/>
      <c r="Y59" s="92"/>
      <c r="Z59" s="96"/>
      <c r="AA59" s="96"/>
      <c r="AB59"/>
      <c r="AT59" s="88"/>
    </row>
    <row r="60" spans="1:46">
      <c r="A60" s="88">
        <v>1974</v>
      </c>
      <c r="B60" s="123">
        <v>20829</v>
      </c>
      <c r="C60" s="123">
        <v>676</v>
      </c>
      <c r="F60" s="88">
        <f>SUM(C$7:C60)</f>
        <v>16347</v>
      </c>
      <c r="H60" s="100">
        <f t="shared" si="0"/>
        <v>16768</v>
      </c>
      <c r="W60" s="92"/>
      <c r="X60" s="92"/>
      <c r="Y60" s="92"/>
      <c r="Z60" s="96"/>
      <c r="AA60" s="96"/>
      <c r="AB60"/>
      <c r="AT60" s="88"/>
    </row>
    <row r="61" spans="1:46">
      <c r="A61" s="88">
        <v>1975</v>
      </c>
      <c r="B61" s="123">
        <v>19839</v>
      </c>
      <c r="C61" s="123">
        <v>628</v>
      </c>
      <c r="F61" s="88">
        <f>SUM(C$7:C61)</f>
        <v>16975</v>
      </c>
      <c r="H61" s="100">
        <f t="shared" si="0"/>
        <v>17396</v>
      </c>
      <c r="W61" s="92"/>
      <c r="X61" s="92"/>
      <c r="Y61" s="92"/>
      <c r="Z61" s="96"/>
      <c r="AA61" s="96"/>
      <c r="AB61"/>
      <c r="AT61" s="88"/>
    </row>
    <row r="62" spans="1:46">
      <c r="A62" s="88">
        <v>1976</v>
      </c>
      <c r="B62" s="123">
        <v>17895</v>
      </c>
      <c r="C62" s="123">
        <v>609</v>
      </c>
      <c r="F62" s="88">
        <f>SUM(C$7:C62)</f>
        <v>17584</v>
      </c>
      <c r="H62" s="100">
        <f t="shared" si="0"/>
        <v>18005</v>
      </c>
      <c r="W62" s="92"/>
      <c r="X62" s="92"/>
      <c r="Y62" s="92"/>
      <c r="Z62" s="96"/>
      <c r="AA62" s="96"/>
      <c r="AB62"/>
      <c r="AT62" s="88"/>
    </row>
    <row r="63" spans="1:46">
      <c r="A63" s="88">
        <v>1977</v>
      </c>
      <c r="B63" s="123">
        <v>17525</v>
      </c>
      <c r="C63" s="123">
        <v>702</v>
      </c>
      <c r="F63" s="88">
        <f>SUM(C$7:C63)</f>
        <v>18286</v>
      </c>
      <c r="H63" s="100">
        <f t="shared" si="0"/>
        <v>18707</v>
      </c>
      <c r="W63" s="92"/>
      <c r="X63" s="92"/>
      <c r="Y63" s="92"/>
      <c r="Z63" s="96"/>
      <c r="AA63" s="96"/>
      <c r="AB63"/>
      <c r="AT63" s="88"/>
    </row>
    <row r="64" spans="1:46">
      <c r="A64" s="88">
        <v>1978</v>
      </c>
      <c r="B64" s="123">
        <v>15178</v>
      </c>
      <c r="C64" s="123">
        <v>654</v>
      </c>
      <c r="F64" s="88">
        <f>SUM(C$7:C64)</f>
        <v>18940</v>
      </c>
      <c r="H64" s="100">
        <f t="shared" si="0"/>
        <v>19361</v>
      </c>
      <c r="W64" s="92"/>
      <c r="X64" s="92"/>
      <c r="Y64" s="92"/>
      <c r="Z64" s="96"/>
      <c r="AA64" s="96"/>
      <c r="AB64"/>
      <c r="AT64" s="88"/>
    </row>
    <row r="65" spans="1:46">
      <c r="A65" s="88">
        <v>1979</v>
      </c>
      <c r="B65" s="123">
        <v>13903</v>
      </c>
      <c r="C65" s="123">
        <v>554</v>
      </c>
      <c r="F65" s="88">
        <f>SUM(C$7:C65)</f>
        <v>19494</v>
      </c>
      <c r="H65" s="100">
        <f t="shared" si="0"/>
        <v>19915</v>
      </c>
      <c r="W65" s="92"/>
      <c r="X65" s="92"/>
      <c r="Y65" s="92"/>
      <c r="Z65" s="96"/>
      <c r="AA65" s="96"/>
      <c r="AB65"/>
      <c r="AT65" s="88"/>
    </row>
    <row r="66" spans="1:46">
      <c r="A66" s="88">
        <v>1980</v>
      </c>
      <c r="B66" s="123">
        <v>15872</v>
      </c>
      <c r="C66" s="123">
        <v>599</v>
      </c>
      <c r="F66" s="88">
        <f>SUM(C$7:C66)</f>
        <v>20093</v>
      </c>
      <c r="H66" s="100">
        <f t="shared" si="0"/>
        <v>20514</v>
      </c>
      <c r="W66" s="92"/>
      <c r="X66" s="92"/>
      <c r="Y66" s="92"/>
      <c r="Z66" s="96"/>
      <c r="AA66" s="96"/>
      <c r="AB66"/>
      <c r="AT66" s="88"/>
    </row>
    <row r="67" spans="1:46">
      <c r="A67" s="88">
        <v>1981</v>
      </c>
      <c r="B67" s="123">
        <v>15479</v>
      </c>
      <c r="C67" s="123">
        <v>669</v>
      </c>
      <c r="F67" s="88">
        <f>SUM(C$7:C67)</f>
        <v>20762</v>
      </c>
      <c r="H67" s="100">
        <f t="shared" si="0"/>
        <v>21183</v>
      </c>
      <c r="W67" s="92"/>
      <c r="X67" s="92"/>
      <c r="Y67" s="92"/>
      <c r="Z67" s="96"/>
      <c r="AA67" s="96"/>
      <c r="AB67"/>
      <c r="AT67" s="88"/>
    </row>
    <row r="68" spans="1:46">
      <c r="A68" s="88">
        <v>1982</v>
      </c>
      <c r="B68" s="123">
        <v>16194</v>
      </c>
      <c r="C68" s="123">
        <v>673</v>
      </c>
      <c r="F68" s="88">
        <f>SUM(C$7:C68)</f>
        <v>21435</v>
      </c>
      <c r="H68" s="100">
        <f t="shared" si="0"/>
        <v>21856</v>
      </c>
      <c r="W68" s="92"/>
      <c r="X68" s="92"/>
      <c r="Y68" s="92"/>
      <c r="Z68" s="96"/>
      <c r="AA68" s="96"/>
      <c r="AB68"/>
      <c r="AT68" s="88"/>
    </row>
    <row r="69" spans="1:46">
      <c r="A69" s="88">
        <v>1983</v>
      </c>
      <c r="B69" s="123">
        <v>16491</v>
      </c>
      <c r="C69" s="123">
        <v>644</v>
      </c>
      <c r="F69" s="88">
        <f>SUM(C$7:C69)</f>
        <v>22079</v>
      </c>
      <c r="H69" s="100">
        <f t="shared" si="0"/>
        <v>22500</v>
      </c>
      <c r="W69" s="92"/>
      <c r="X69" s="92"/>
      <c r="Y69" s="92"/>
      <c r="Z69" s="96"/>
      <c r="AA69" s="96"/>
      <c r="AB69"/>
      <c r="AT69" s="88"/>
    </row>
    <row r="70" spans="1:46">
      <c r="A70" s="88">
        <v>1984</v>
      </c>
      <c r="B70" s="123">
        <v>17524</v>
      </c>
      <c r="C70" s="123">
        <v>669</v>
      </c>
      <c r="F70" s="88">
        <f>SUM(C$7:C70)</f>
        <v>22748</v>
      </c>
      <c r="H70" s="100">
        <f t="shared" si="0"/>
        <v>23169</v>
      </c>
      <c r="W70" s="92"/>
      <c r="X70" s="92"/>
      <c r="Y70" s="92"/>
      <c r="Z70" s="96"/>
      <c r="AA70" s="96"/>
      <c r="AB70"/>
      <c r="AT70" s="88"/>
    </row>
    <row r="71" spans="1:46">
      <c r="A71" s="88">
        <v>1985</v>
      </c>
      <c r="B71" s="123">
        <v>18912</v>
      </c>
      <c r="C71" s="123">
        <v>747</v>
      </c>
      <c r="F71" s="88">
        <f>SUM(C$7:C71)</f>
        <v>23495</v>
      </c>
      <c r="H71" s="100">
        <f t="shared" si="0"/>
        <v>23916</v>
      </c>
      <c r="W71" s="92"/>
      <c r="X71" s="92"/>
      <c r="Y71" s="92"/>
      <c r="Z71" s="96"/>
      <c r="AA71" s="96"/>
      <c r="AB71"/>
      <c r="AT71" s="88"/>
    </row>
    <row r="72" spans="1:46">
      <c r="A72" s="88">
        <v>1986</v>
      </c>
      <c r="B72" s="123">
        <v>18874</v>
      </c>
      <c r="C72" s="123">
        <v>766</v>
      </c>
      <c r="F72" s="88">
        <f>SUM(C$7:C72)</f>
        <v>24261</v>
      </c>
      <c r="H72" s="100">
        <f t="shared" ref="H72:H101" si="2">F72+$K$23</f>
        <v>24682</v>
      </c>
      <c r="W72" s="92"/>
      <c r="X72" s="92"/>
      <c r="Y72" s="92"/>
      <c r="Z72" s="96"/>
      <c r="AA72" s="96"/>
      <c r="AB72"/>
      <c r="AT72" s="88"/>
    </row>
    <row r="73" spans="1:46">
      <c r="A73" s="88">
        <v>1987</v>
      </c>
      <c r="B73" s="123">
        <v>18728</v>
      </c>
      <c r="C73" s="123">
        <v>795</v>
      </c>
      <c r="F73" s="88">
        <f>SUM(C$7:C73)</f>
        <v>25056</v>
      </c>
      <c r="H73" s="100">
        <f t="shared" si="2"/>
        <v>25477</v>
      </c>
      <c r="W73" s="92"/>
      <c r="X73" s="92"/>
      <c r="Y73" s="92"/>
      <c r="Z73" s="96"/>
      <c r="AA73" s="96"/>
      <c r="AB73"/>
      <c r="AT73" s="88"/>
    </row>
    <row r="74" spans="1:46">
      <c r="A74" s="88">
        <v>1988</v>
      </c>
      <c r="B74" s="123">
        <v>17346</v>
      </c>
      <c r="C74" s="123">
        <v>727</v>
      </c>
      <c r="F74" s="88">
        <f>SUM(C$7:C74)</f>
        <v>25783</v>
      </c>
      <c r="H74" s="100">
        <f t="shared" si="2"/>
        <v>26204</v>
      </c>
      <c r="W74" s="92"/>
      <c r="X74" s="92"/>
      <c r="Y74" s="92"/>
      <c r="Z74" s="96"/>
      <c r="AA74" s="96"/>
      <c r="AB74"/>
      <c r="AT74" s="88"/>
    </row>
    <row r="75" spans="1:46">
      <c r="A75" s="88">
        <v>1989</v>
      </c>
      <c r="B75" s="123">
        <v>16594</v>
      </c>
      <c r="C75" s="123">
        <v>755</v>
      </c>
      <c r="F75" s="88">
        <f>SUM(C$7:C75)</f>
        <v>26538</v>
      </c>
      <c r="H75" s="100">
        <f t="shared" si="2"/>
        <v>26959</v>
      </c>
      <c r="W75" s="92"/>
      <c r="X75" s="92"/>
      <c r="Y75" s="92"/>
      <c r="Z75" s="96"/>
      <c r="AA75" s="96"/>
      <c r="AB75"/>
      <c r="AT75" s="88"/>
    </row>
    <row r="76" spans="1:46">
      <c r="A76" s="88">
        <v>1990</v>
      </c>
      <c r="B76" s="123">
        <v>17719</v>
      </c>
      <c r="C76" s="123">
        <v>729</v>
      </c>
      <c r="F76" s="88">
        <f>SUM(C$7:C76)</f>
        <v>27267</v>
      </c>
      <c r="H76" s="100">
        <f t="shared" si="2"/>
        <v>27688</v>
      </c>
      <c r="W76" s="92"/>
      <c r="X76" s="92"/>
      <c r="Y76" s="92"/>
      <c r="Z76" s="96"/>
      <c r="AA76" s="96"/>
      <c r="AB76"/>
      <c r="AT76" s="88"/>
    </row>
    <row r="77" spans="1:46">
      <c r="A77" s="88">
        <v>1991</v>
      </c>
      <c r="B77" s="123">
        <v>16767</v>
      </c>
      <c r="C77" s="123">
        <v>650</v>
      </c>
      <c r="F77" s="88">
        <f>SUM(C$7:C77)</f>
        <v>27917</v>
      </c>
      <c r="H77" s="100">
        <f t="shared" si="2"/>
        <v>28338</v>
      </c>
      <c r="W77" s="92"/>
      <c r="X77" s="92"/>
      <c r="Y77" s="92"/>
      <c r="Z77" s="96"/>
      <c r="AA77" s="96"/>
      <c r="AB77"/>
      <c r="AT77" s="88"/>
    </row>
    <row r="78" spans="1:46">
      <c r="A78" s="88">
        <v>1992</v>
      </c>
      <c r="B78" s="123">
        <v>16121</v>
      </c>
      <c r="C78" s="123">
        <v>646</v>
      </c>
      <c r="F78" s="88">
        <f>SUM(C$7:C78)</f>
        <v>28563</v>
      </c>
      <c r="H78" s="100">
        <f t="shared" si="2"/>
        <v>28984</v>
      </c>
      <c r="W78" s="92"/>
      <c r="X78" s="92"/>
      <c r="Y78" s="92"/>
      <c r="Z78" s="96"/>
      <c r="AA78" s="96"/>
      <c r="AB78"/>
      <c r="AT78" s="88"/>
    </row>
    <row r="79" spans="1:46">
      <c r="A79" s="88">
        <v>1993</v>
      </c>
      <c r="B79" s="123">
        <v>15108</v>
      </c>
      <c r="C79" s="123">
        <v>600</v>
      </c>
      <c r="F79" s="88">
        <f>SUM(C$7:C79)</f>
        <v>29163</v>
      </c>
      <c r="H79" s="100">
        <f t="shared" si="2"/>
        <v>29584</v>
      </c>
      <c r="W79" s="92"/>
      <c r="X79" s="92"/>
      <c r="Y79" s="92"/>
      <c r="Z79" s="96"/>
      <c r="AA79" s="96"/>
      <c r="AB79"/>
      <c r="AT79" s="88"/>
    </row>
    <row r="80" spans="1:46">
      <c r="A80" s="88">
        <v>1994</v>
      </c>
      <c r="B80" s="123">
        <v>16600</v>
      </c>
      <c r="C80" s="123">
        <v>580</v>
      </c>
      <c r="F80" s="88">
        <f>SUM(C$7:C80)</f>
        <v>29743</v>
      </c>
      <c r="H80" s="100">
        <f t="shared" si="2"/>
        <v>30164</v>
      </c>
      <c r="W80" s="92"/>
      <c r="X80" s="92"/>
      <c r="Y80" s="92"/>
      <c r="Z80" s="96"/>
      <c r="AA80" s="96"/>
      <c r="AB80"/>
      <c r="AT80" s="88"/>
    </row>
    <row r="81" spans="1:46">
      <c r="A81" s="88">
        <v>1995</v>
      </c>
      <c r="B81" s="123">
        <v>16870</v>
      </c>
      <c r="C81" s="123">
        <v>582</v>
      </c>
      <c r="F81" s="88">
        <f>SUM(C$7:C81)</f>
        <v>30325</v>
      </c>
      <c r="H81" s="100">
        <f t="shared" si="2"/>
        <v>30746</v>
      </c>
      <c r="W81" s="92"/>
      <c r="X81" s="92"/>
      <c r="Y81" s="92"/>
      <c r="Z81" s="96"/>
      <c r="AA81" s="96"/>
      <c r="AB81"/>
      <c r="AT81" s="88"/>
    </row>
    <row r="82" spans="1:46">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c r="A84" s="88">
        <v>1998</v>
      </c>
      <c r="B84" s="123">
        <v>12412</v>
      </c>
      <c r="C84" s="123">
        <v>501</v>
      </c>
      <c r="F84" s="88">
        <f>SUM(C$7:C84)</f>
        <v>31879</v>
      </c>
      <c r="H84" s="100">
        <f t="shared" si="2"/>
        <v>32300</v>
      </c>
      <c r="X84" s="88"/>
      <c r="Y84" s="88"/>
      <c r="Z84" s="88"/>
      <c r="AA84" s="88"/>
      <c r="AB84"/>
      <c r="AT84" s="88"/>
    </row>
    <row r="85" spans="1:46">
      <c r="A85" s="88">
        <v>1999</v>
      </c>
      <c r="B85" s="123">
        <v>11999</v>
      </c>
      <c r="C85" s="123">
        <v>509</v>
      </c>
      <c r="F85" s="88">
        <f>SUM(C$7:C85)</f>
        <v>32388</v>
      </c>
      <c r="H85" s="100">
        <f t="shared" si="2"/>
        <v>32809</v>
      </c>
      <c r="W85" s="91"/>
      <c r="X85" s="91"/>
      <c r="Y85" s="91"/>
      <c r="Z85" s="91"/>
      <c r="AA85" s="91"/>
      <c r="AB85"/>
      <c r="AT85" s="88"/>
    </row>
    <row r="86" spans="1:46">
      <c r="A86" s="88">
        <v>2000</v>
      </c>
      <c r="B86" s="123">
        <v>10962</v>
      </c>
      <c r="C86" s="123">
        <v>462</v>
      </c>
      <c r="F86" s="88">
        <f>SUM(C$7:C86)</f>
        <v>32850</v>
      </c>
      <c r="H86" s="100">
        <f t="shared" si="2"/>
        <v>33271</v>
      </c>
      <c r="R86" s="110"/>
      <c r="S86" s="110"/>
      <c r="T86" s="110"/>
      <c r="U86" s="106"/>
      <c r="W86" s="82"/>
      <c r="X86" s="82"/>
      <c r="Y86" s="82"/>
      <c r="Z86" s="111"/>
      <c r="AA86" s="95"/>
      <c r="AB86"/>
      <c r="AT86" s="88"/>
    </row>
    <row r="87" spans="1:46">
      <c r="A87" s="88">
        <v>2001</v>
      </c>
      <c r="B87" s="123">
        <v>12368</v>
      </c>
      <c r="C87" s="123">
        <v>455</v>
      </c>
      <c r="F87" s="88">
        <f>SUM(C$7:C87)</f>
        <v>33305</v>
      </c>
      <c r="H87" s="100">
        <f t="shared" si="2"/>
        <v>33726</v>
      </c>
      <c r="W87" s="91"/>
      <c r="X87" s="91"/>
      <c r="Y87" s="91"/>
      <c r="Z87" s="91"/>
      <c r="AA87" s="91"/>
      <c r="AB87"/>
      <c r="AT87" s="88"/>
    </row>
    <row r="88" spans="1:46">
      <c r="A88" s="88">
        <v>2002</v>
      </c>
      <c r="B88" s="123">
        <v>13918</v>
      </c>
      <c r="C88" s="123">
        <v>405</v>
      </c>
      <c r="F88" s="88">
        <f>SUM(C$7:C88)</f>
        <v>33710</v>
      </c>
      <c r="H88" s="100">
        <f t="shared" si="2"/>
        <v>34131</v>
      </c>
      <c r="W88" s="93"/>
      <c r="X88" s="93"/>
      <c r="Y88" s="93"/>
      <c r="Z88" s="93"/>
      <c r="AA88" s="93"/>
      <c r="AB88"/>
      <c r="AT88" s="88"/>
    </row>
    <row r="89" spans="1:46">
      <c r="A89" s="88">
        <v>2003</v>
      </c>
      <c r="B89" s="123">
        <v>14372</v>
      </c>
      <c r="C89" s="123">
        <v>461</v>
      </c>
      <c r="F89" s="88">
        <f>SUM(C$7:C89)</f>
        <v>34171</v>
      </c>
      <c r="H89" s="100">
        <f t="shared" si="2"/>
        <v>34592</v>
      </c>
      <c r="W89" s="92"/>
      <c r="X89" s="93"/>
      <c r="Y89" s="93"/>
      <c r="Z89" s="93"/>
      <c r="AA89" s="93"/>
      <c r="AB89"/>
      <c r="AT89" s="88"/>
    </row>
    <row r="90" spans="1:46">
      <c r="A90" s="88">
        <v>2004</v>
      </c>
      <c r="B90" s="123">
        <v>13890</v>
      </c>
      <c r="C90" s="123">
        <v>435</v>
      </c>
      <c r="F90" s="88">
        <f>SUM(C$7:C90)</f>
        <v>34606</v>
      </c>
      <c r="H90" s="100">
        <f t="shared" si="2"/>
        <v>35027</v>
      </c>
      <c r="W90" s="92"/>
      <c r="X90" s="93"/>
      <c r="Y90" s="93"/>
      <c r="Z90" s="93"/>
      <c r="AA90" s="93"/>
      <c r="AB90"/>
      <c r="AT90" s="88"/>
    </row>
    <row r="91" spans="1:46">
      <c r="A91" s="88">
        <v>2005</v>
      </c>
      <c r="B91" s="123">
        <v>14451</v>
      </c>
      <c r="C91" s="123">
        <v>405</v>
      </c>
      <c r="F91" s="88">
        <f>SUM(C$7:C91)</f>
        <v>35011</v>
      </c>
      <c r="H91" s="100">
        <f t="shared" si="2"/>
        <v>35432</v>
      </c>
      <c r="W91" s="92"/>
      <c r="X91" s="93"/>
      <c r="Y91" s="93"/>
      <c r="Z91" s="93"/>
      <c r="AA91" s="93"/>
      <c r="AB91"/>
      <c r="AT91" s="88"/>
    </row>
    <row r="92" spans="1:46">
      <c r="A92" s="88">
        <v>2006</v>
      </c>
      <c r="B92" s="123">
        <v>15174</v>
      </c>
      <c r="C92" s="123">
        <v>393</v>
      </c>
      <c r="F92" s="88">
        <f>SUM(C$7:C92)</f>
        <v>35404</v>
      </c>
      <c r="H92" s="100">
        <f t="shared" si="2"/>
        <v>35825</v>
      </c>
      <c r="W92" s="92"/>
      <c r="X92" s="93"/>
      <c r="Y92" s="93"/>
      <c r="Z92" s="93"/>
      <c r="AA92" s="93"/>
      <c r="AB92"/>
      <c r="AT92" s="88"/>
    </row>
    <row r="93" spans="1:46">
      <c r="A93" s="88">
        <v>2007</v>
      </c>
      <c r="B93" s="123">
        <v>16013</v>
      </c>
      <c r="C93" s="123">
        <v>421</v>
      </c>
      <c r="F93" s="88">
        <f>SUM(C$7:C93)</f>
        <v>35825</v>
      </c>
      <c r="H93" s="100">
        <f t="shared" si="2"/>
        <v>36246</v>
      </c>
      <c r="W93" s="92"/>
      <c r="X93" s="93"/>
      <c r="Y93" s="93"/>
      <c r="Z93" s="93"/>
      <c r="AA93" s="93"/>
      <c r="AB93"/>
      <c r="AT93" s="88"/>
    </row>
    <row r="94" spans="1:46">
      <c r="A94" s="88">
        <v>2008</v>
      </c>
      <c r="B94" s="123">
        <v>15174</v>
      </c>
      <c r="C94" s="123">
        <v>366</v>
      </c>
      <c r="F94" s="88">
        <f>SUM(C$7:C94)</f>
        <v>36191</v>
      </c>
      <c r="H94" s="100">
        <f t="shared" si="2"/>
        <v>36612</v>
      </c>
      <c r="W94" s="92"/>
      <c r="X94" s="93"/>
      <c r="Y94" s="93"/>
      <c r="Z94" s="93"/>
      <c r="AA94" s="93"/>
      <c r="AB94"/>
      <c r="AT94" s="88"/>
    </row>
    <row r="95" spans="1:46">
      <c r="A95" s="88">
        <v>2009</v>
      </c>
      <c r="B95" s="123">
        <v>14541</v>
      </c>
      <c r="C95" s="123">
        <v>384</v>
      </c>
      <c r="F95" s="88">
        <f>SUM(C$7:C95)</f>
        <v>36575</v>
      </c>
      <c r="H95" s="100">
        <f t="shared" si="2"/>
        <v>36996</v>
      </c>
      <c r="W95" s="92"/>
      <c r="X95" s="93"/>
      <c r="Y95" s="93"/>
      <c r="Z95" s="93"/>
      <c r="AA95" s="93"/>
      <c r="AB95"/>
      <c r="AT95" s="88"/>
    </row>
    <row r="96" spans="1:46">
      <c r="A96" s="88">
        <v>2010</v>
      </c>
      <c r="B96" s="123">
        <v>14031</v>
      </c>
      <c r="C96" s="123">
        <v>375</v>
      </c>
      <c r="F96" s="88">
        <f>SUM(C$7:C96)</f>
        <v>36950</v>
      </c>
      <c r="H96" s="100">
        <f t="shared" si="2"/>
        <v>37371</v>
      </c>
      <c r="W96" s="92"/>
      <c r="X96" s="93"/>
      <c r="Y96" s="93"/>
      <c r="Z96" s="93"/>
      <c r="AA96" s="93"/>
      <c r="AB96"/>
      <c r="AT96" s="88"/>
    </row>
    <row r="97" spans="1:46">
      <c r="A97" s="88">
        <v>2011</v>
      </c>
      <c r="B97" s="123">
        <v>12574</v>
      </c>
      <c r="C97" s="123">
        <v>284</v>
      </c>
      <c r="F97" s="88">
        <f>SUM(C$7:C97)</f>
        <v>37234</v>
      </c>
      <c r="H97" s="100">
        <f t="shared" si="2"/>
        <v>37655</v>
      </c>
      <c r="R97" s="7"/>
      <c r="W97" s="92"/>
      <c r="X97" s="93"/>
      <c r="Y97" s="93"/>
      <c r="Z97" s="93"/>
      <c r="AA97" s="93"/>
      <c r="AB97"/>
      <c r="AT97" s="88"/>
    </row>
    <row r="98" spans="1:46">
      <c r="A98" s="88">
        <v>2012</v>
      </c>
      <c r="B98" s="123">
        <v>12122</v>
      </c>
      <c r="C98" s="123">
        <v>308</v>
      </c>
      <c r="F98" s="88">
        <f>SUM(C$7:C98)</f>
        <v>37542</v>
      </c>
      <c r="H98" s="100">
        <f t="shared" si="2"/>
        <v>37963</v>
      </c>
      <c r="R98" s="7"/>
      <c r="W98" s="92"/>
      <c r="X98" s="93"/>
      <c r="Y98" s="93"/>
      <c r="Z98" s="93"/>
      <c r="AA98" s="93"/>
      <c r="AB98"/>
      <c r="AT98" s="88"/>
    </row>
    <row r="99" spans="1:46">
      <c r="A99" s="88">
        <v>2013</v>
      </c>
      <c r="B99" s="125">
        <v>11781</v>
      </c>
      <c r="C99" s="123">
        <v>253</v>
      </c>
      <c r="F99" s="88">
        <f>SUM(C$7:C99)</f>
        <v>37795</v>
      </c>
      <c r="H99" s="100">
        <f t="shared" si="2"/>
        <v>38216</v>
      </c>
      <c r="W99" s="92"/>
      <c r="X99" s="93"/>
      <c r="Y99" s="93"/>
      <c r="Z99" s="93"/>
      <c r="AA99" s="93"/>
      <c r="AB99"/>
      <c r="AT99" s="88"/>
    </row>
    <row r="100" spans="1:46">
      <c r="A100" s="88">
        <v>2014</v>
      </c>
      <c r="B100" s="125">
        <v>11219</v>
      </c>
      <c r="C100" s="123">
        <v>293</v>
      </c>
      <c r="F100" s="88">
        <f>SUM(C$7:C100)</f>
        <v>38088</v>
      </c>
      <c r="H100" s="100">
        <f t="shared" si="2"/>
        <v>38509</v>
      </c>
      <c r="W100" s="92"/>
      <c r="X100" s="93"/>
      <c r="Y100" s="93"/>
      <c r="Z100" s="93"/>
      <c r="AA100" s="93"/>
      <c r="AB100"/>
      <c r="AT100" s="88"/>
    </row>
    <row r="101" spans="1:46">
      <c r="A101" s="88">
        <v>2015</v>
      </c>
      <c r="B101" s="123">
        <v>12270</v>
      </c>
      <c r="C101" s="123">
        <v>319</v>
      </c>
      <c r="F101" s="88">
        <f>SUM(C$7:C101)</f>
        <v>38407</v>
      </c>
      <c r="H101" s="100">
        <f t="shared" si="2"/>
        <v>38828</v>
      </c>
      <c r="W101" s="92"/>
      <c r="X101" s="93"/>
      <c r="Y101" s="93"/>
      <c r="Z101" s="93"/>
      <c r="AA101" s="93"/>
      <c r="AB101"/>
      <c r="AT101" s="88"/>
    </row>
    <row r="102" spans="1:46">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1:46" s="92" customFormat="1">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dimension ref="A1:J26"/>
  <sheetViews>
    <sheetView workbookViewId="0">
      <selection activeCell="A11" sqref="A11:A26"/>
    </sheetView>
  </sheetViews>
  <sheetFormatPr defaultRowHeight="15.9"/>
  <cols>
    <col min="1" max="1" width="9.23046875" style="7"/>
    <col min="2" max="2" width="24.84375" style="7" customWidth="1"/>
    <col min="3" max="3" width="25" style="7" customWidth="1"/>
    <col min="4" max="4" width="13.61328125" style="7" bestFit="1" customWidth="1"/>
    <col min="5" max="16384" width="9.23046875" style="7"/>
  </cols>
  <sheetData>
    <row r="1" spans="1:10" ht="20.6">
      <c r="A1" s="5" t="s">
        <v>359</v>
      </c>
    </row>
    <row r="3" spans="1:10">
      <c r="A3" s="7" t="s">
        <v>48</v>
      </c>
      <c r="B3" s="7" t="s">
        <v>190</v>
      </c>
      <c r="C3" s="75" t="s">
        <v>193</v>
      </c>
      <c r="D3" s="88"/>
      <c r="E3" s="88"/>
      <c r="F3" s="69"/>
      <c r="G3" s="69"/>
      <c r="H3" s="69"/>
      <c r="I3" s="69"/>
      <c r="J3" s="69"/>
    </row>
    <row r="4" spans="1:10">
      <c r="C4" s="75" t="s">
        <v>360</v>
      </c>
      <c r="D4" s="88"/>
      <c r="E4" s="88"/>
      <c r="F4" s="69"/>
      <c r="G4" s="69"/>
      <c r="H4" s="69"/>
      <c r="I4" s="69"/>
      <c r="J4" s="69"/>
    </row>
    <row r="5" spans="1:10">
      <c r="C5" s="1"/>
      <c r="D5" s="88"/>
      <c r="E5" s="88"/>
    </row>
    <row r="6" spans="1:10">
      <c r="A6" s="7" t="s">
        <v>307</v>
      </c>
      <c r="B6" s="7" t="s">
        <v>63</v>
      </c>
      <c r="C6" s="6" t="s">
        <v>442</v>
      </c>
    </row>
    <row r="7" spans="1:10">
      <c r="A7" s="88"/>
      <c r="B7" s="88"/>
    </row>
    <row r="8" spans="1:10">
      <c r="A8" s="88" t="s">
        <v>218</v>
      </c>
      <c r="B8" s="88" t="s">
        <v>63</v>
      </c>
      <c r="C8" s="7" t="s">
        <v>191</v>
      </c>
    </row>
    <row r="9" spans="1:10">
      <c r="A9" s="88"/>
      <c r="B9" s="88"/>
    </row>
    <row r="10" spans="1:10">
      <c r="A10" s="88"/>
      <c r="B10" s="87" t="s">
        <v>308</v>
      </c>
      <c r="C10" s="8" t="s">
        <v>309</v>
      </c>
      <c r="D10" s="8" t="s">
        <v>310</v>
      </c>
      <c r="G10" s="67" t="s">
        <v>361</v>
      </c>
    </row>
    <row r="11" spans="1:10">
      <c r="A11" s="335">
        <v>2001</v>
      </c>
      <c r="B11" s="132">
        <v>455</v>
      </c>
      <c r="C11" s="132">
        <v>2538732</v>
      </c>
      <c r="D11" s="133">
        <v>2684137</v>
      </c>
    </row>
    <row r="12" spans="1:10">
      <c r="A12" s="335">
        <v>2002</v>
      </c>
      <c r="B12" s="132">
        <v>405</v>
      </c>
      <c r="C12" s="132">
        <v>2638989</v>
      </c>
      <c r="D12" s="133">
        <v>2755710.0000000005</v>
      </c>
    </row>
    <row r="13" spans="1:10">
      <c r="A13" s="335">
        <v>2003</v>
      </c>
      <c r="B13" s="132">
        <v>461</v>
      </c>
      <c r="C13" s="132">
        <v>2743604</v>
      </c>
      <c r="D13" s="133">
        <v>2846129.9999999995</v>
      </c>
    </row>
    <row r="14" spans="1:10">
      <c r="A14" s="335">
        <v>2004</v>
      </c>
      <c r="B14" s="132">
        <v>435</v>
      </c>
      <c r="C14" s="132">
        <v>2836691</v>
      </c>
      <c r="D14" s="133">
        <v>2966410</v>
      </c>
    </row>
    <row r="15" spans="1:10">
      <c r="A15" s="335">
        <v>2005</v>
      </c>
      <c r="B15" s="132">
        <v>405</v>
      </c>
      <c r="C15" s="132">
        <v>2943527</v>
      </c>
      <c r="D15" s="133">
        <v>3086703.0000000005</v>
      </c>
    </row>
    <row r="16" spans="1:10">
      <c r="A16" s="335">
        <v>2006</v>
      </c>
      <c r="B16" s="132">
        <v>393</v>
      </c>
      <c r="C16" s="132">
        <v>3004179</v>
      </c>
      <c r="D16" s="133">
        <v>3202701</v>
      </c>
    </row>
    <row r="17" spans="1:4">
      <c r="A17" s="335">
        <v>2007</v>
      </c>
      <c r="B17" s="132">
        <v>421</v>
      </c>
      <c r="C17" s="132">
        <v>3076113</v>
      </c>
      <c r="D17" s="133">
        <v>3280784</v>
      </c>
    </row>
    <row r="18" spans="1:4">
      <c r="A18" s="335">
        <v>2008</v>
      </c>
      <c r="B18" s="132">
        <v>366</v>
      </c>
      <c r="C18" s="132">
        <v>3150533</v>
      </c>
      <c r="D18" s="133">
        <v>3356561.9999999995</v>
      </c>
    </row>
    <row r="19" spans="1:4">
      <c r="A19" s="335">
        <v>2009</v>
      </c>
      <c r="B19" s="132">
        <v>384</v>
      </c>
      <c r="C19" s="132">
        <v>3225524</v>
      </c>
      <c r="D19" s="133">
        <v>3393395.9999999995</v>
      </c>
    </row>
    <row r="20" spans="1:4">
      <c r="A20" s="335">
        <v>2010</v>
      </c>
      <c r="B20" s="132">
        <v>375</v>
      </c>
      <c r="C20" s="132">
        <v>3234454</v>
      </c>
      <c r="D20" s="133">
        <v>3388759</v>
      </c>
    </row>
    <row r="21" spans="1:4">
      <c r="A21" s="335">
        <v>2011</v>
      </c>
      <c r="B21" s="132">
        <v>284</v>
      </c>
      <c r="C21" s="132">
        <v>3260977</v>
      </c>
      <c r="D21" s="133">
        <v>3411230.9999999995</v>
      </c>
    </row>
    <row r="22" spans="1:4">
      <c r="A22" s="335">
        <v>2012</v>
      </c>
      <c r="B22" s="132">
        <v>308</v>
      </c>
      <c r="C22" s="132">
        <v>3265769</v>
      </c>
      <c r="D22" s="133">
        <v>3405728.9999999995</v>
      </c>
    </row>
    <row r="23" spans="1:4">
      <c r="A23" s="335">
        <v>2013</v>
      </c>
      <c r="B23" s="132">
        <v>253</v>
      </c>
      <c r="C23" s="132">
        <v>3280603</v>
      </c>
      <c r="D23" s="133">
        <v>3457504</v>
      </c>
    </row>
    <row r="24" spans="1:4">
      <c r="A24" s="335">
        <v>2014</v>
      </c>
      <c r="B24" s="132">
        <v>293</v>
      </c>
      <c r="C24" s="132">
        <v>3323443</v>
      </c>
      <c r="D24" s="133">
        <v>3543086</v>
      </c>
    </row>
    <row r="25" spans="1:4">
      <c r="A25" s="335">
        <v>2015</v>
      </c>
      <c r="B25" s="132">
        <v>319</v>
      </c>
      <c r="C25" s="132">
        <v>3391651</v>
      </c>
      <c r="D25" s="133">
        <v>3674569.9999999991</v>
      </c>
    </row>
    <row r="26" spans="1:4">
      <c r="A26" s="335">
        <v>2016</v>
      </c>
      <c r="B26" s="132">
        <v>328</v>
      </c>
      <c r="C26" s="132">
        <v>3462630</v>
      </c>
      <c r="D26" s="133">
        <v>3857628</v>
      </c>
    </row>
  </sheetData>
  <hyperlinks>
    <hyperlink ref="C3" r:id="rId1"/>
    <hyperlink ref="C4" r:id="rId2"/>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dimension ref="A1:T26"/>
  <sheetViews>
    <sheetView topLeftCell="A10" workbookViewId="0">
      <selection activeCell="I7" sqref="I7"/>
    </sheetView>
  </sheetViews>
  <sheetFormatPr defaultRowHeight="15.9"/>
  <cols>
    <col min="1" max="1" width="44.07421875" style="7" customWidth="1"/>
    <col min="2" max="2" width="12.84375" style="7" customWidth="1"/>
    <col min="3" max="4" width="11" style="7" customWidth="1"/>
    <col min="5" max="5" width="11.69140625" style="7" customWidth="1"/>
    <col min="6" max="6" width="11.3046875" style="7" customWidth="1"/>
    <col min="7" max="7" width="11.61328125" style="7" customWidth="1"/>
    <col min="8" max="8" width="11.15234375" style="7" customWidth="1"/>
    <col min="9" max="9" width="11.4609375" style="7" customWidth="1"/>
    <col min="10" max="10" width="10.69140625" style="7" customWidth="1"/>
    <col min="11" max="11" width="11.3046875" style="7" customWidth="1"/>
    <col min="12" max="12" width="11.4609375" style="7" customWidth="1"/>
    <col min="13" max="13" width="11.61328125" style="7" customWidth="1"/>
    <col min="14" max="14" width="12.4609375" style="7" customWidth="1"/>
    <col min="15" max="15" width="11.23046875" style="7" customWidth="1"/>
    <col min="16" max="17" width="11.61328125" style="7" customWidth="1"/>
    <col min="18" max="16384" width="9.23046875" style="7"/>
  </cols>
  <sheetData>
    <row r="1" spans="1:20" ht="20.6">
      <c r="A1" s="5" t="s">
        <v>362</v>
      </c>
    </row>
    <row r="3" spans="1:20">
      <c r="A3" s="7" t="s">
        <v>29</v>
      </c>
      <c r="B3" s="7" t="s">
        <v>266</v>
      </c>
      <c r="D3" s="6" t="s">
        <v>442</v>
      </c>
    </row>
    <row r="4" spans="1:20">
      <c r="B4" s="7" t="s">
        <v>170</v>
      </c>
      <c r="D4" s="75" t="s">
        <v>193</v>
      </c>
      <c r="E4" s="88"/>
      <c r="F4" s="88"/>
      <c r="G4" s="88"/>
      <c r="H4" s="88"/>
      <c r="I4" s="88"/>
      <c r="J4" s="88"/>
      <c r="K4" s="88"/>
      <c r="L4" s="88"/>
      <c r="M4" s="88"/>
      <c r="N4" s="88"/>
      <c r="O4" s="88"/>
      <c r="P4" s="88"/>
      <c r="Q4" s="88"/>
      <c r="R4" s="88"/>
      <c r="S4" s="88"/>
      <c r="T4" s="88"/>
    </row>
    <row r="5" spans="1:20">
      <c r="D5" s="75" t="s">
        <v>360</v>
      </c>
      <c r="E5" s="88"/>
      <c r="F5" s="88"/>
      <c r="G5" s="88"/>
      <c r="H5" s="88"/>
      <c r="I5" s="88"/>
      <c r="J5" s="88"/>
      <c r="K5" s="88"/>
      <c r="L5" s="88"/>
      <c r="M5" s="88"/>
      <c r="N5" s="88"/>
      <c r="O5" s="88"/>
      <c r="P5" s="88"/>
      <c r="Q5" s="88"/>
      <c r="R5" s="88"/>
      <c r="S5" s="88"/>
      <c r="T5" s="88"/>
    </row>
    <row r="7" spans="1:20" s="90" customFormat="1">
      <c r="A7" s="89" t="s">
        <v>266</v>
      </c>
      <c r="C7" s="127"/>
      <c r="D7" s="127"/>
      <c r="E7" s="127"/>
      <c r="H7" s="7"/>
      <c r="I7" s="7"/>
      <c r="J7" s="7"/>
      <c r="K7" s="7"/>
      <c r="L7" s="7"/>
      <c r="M7" s="7"/>
      <c r="N7" s="7"/>
      <c r="O7" s="7"/>
    </row>
    <row r="8" spans="1:20" s="90" customFormat="1">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20" s="90" customFormat="1">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20">
      <c r="A10" s="6"/>
      <c r="B10" s="54"/>
      <c r="C10" s="54"/>
      <c r="D10" s="54"/>
      <c r="E10" s="54"/>
      <c r="F10" s="54"/>
      <c r="G10" s="54"/>
      <c r="H10" s="54"/>
      <c r="I10" s="54"/>
      <c r="J10" s="54"/>
      <c r="K10" s="54"/>
      <c r="L10" s="54"/>
      <c r="M10" s="54"/>
      <c r="N10" s="54"/>
      <c r="O10" s="54"/>
      <c r="P10" s="54"/>
      <c r="Q10" s="54"/>
    </row>
    <row r="11" spans="1:20">
      <c r="A11" s="52" t="s">
        <v>170</v>
      </c>
      <c r="B11" s="54"/>
      <c r="C11" s="54"/>
      <c r="D11" s="54"/>
      <c r="E11" s="54"/>
      <c r="F11" s="54"/>
      <c r="G11" s="54"/>
      <c r="H11" s="54"/>
      <c r="I11" s="54"/>
      <c r="J11" s="54"/>
      <c r="K11" s="54"/>
      <c r="L11" s="54"/>
      <c r="M11" s="54"/>
      <c r="N11" s="54"/>
      <c r="O11" s="54"/>
      <c r="P11" s="54"/>
      <c r="Q11" s="54"/>
    </row>
    <row r="12" spans="1:20">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20">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20">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20">
      <c r="A15" s="6"/>
      <c r="B15" s="54"/>
      <c r="C15" s="54"/>
      <c r="D15" s="54"/>
      <c r="E15" s="54"/>
      <c r="F15" s="54"/>
      <c r="G15" s="54"/>
      <c r="H15" s="54"/>
      <c r="I15" s="54"/>
      <c r="J15" s="54"/>
      <c r="K15" s="54"/>
      <c r="L15" s="54"/>
      <c r="M15" s="54"/>
      <c r="N15" s="54"/>
      <c r="O15" s="54"/>
      <c r="P15" s="54"/>
      <c r="Q15" s="54"/>
    </row>
    <row r="16" spans="1:20">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c r="A17" s="6" t="s">
        <v>364</v>
      </c>
      <c r="B17" s="130">
        <f>(B13/B9)*1000000</f>
        <v>179.22332881139087</v>
      </c>
      <c r="C17" s="130">
        <f t="shared" ref="C17:Q17" si="0">(C13/C9)*1000000</f>
        <v>153.46786212447265</v>
      </c>
      <c r="D17" s="130">
        <f t="shared" si="0"/>
        <v>168.02716427006229</v>
      </c>
      <c r="E17" s="130">
        <f t="shared" si="0"/>
        <v>153.34768573665585</v>
      </c>
      <c r="F17" s="130">
        <f t="shared" si="0"/>
        <v>137.59004079120049</v>
      </c>
      <c r="G17" s="130">
        <f t="shared" si="0"/>
        <v>130.81777084521261</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94.311630736895353</v>
      </c>
      <c r="N17" s="130">
        <f t="shared" si="0"/>
        <v>77.119968493597071</v>
      </c>
      <c r="O17" s="130">
        <f t="shared" si="0"/>
        <v>88.161584236588382</v>
      </c>
      <c r="P17" s="130">
        <f t="shared" si="0"/>
        <v>94.054488507219645</v>
      </c>
      <c r="Q17" s="130">
        <f t="shared" si="0"/>
        <v>94.72568538942943</v>
      </c>
    </row>
    <row r="18" spans="1:17">
      <c r="A18" s="6" t="s">
        <v>363</v>
      </c>
      <c r="B18" s="130">
        <f>(B14/B9)*1000000</f>
        <v>4871.7233642621595</v>
      </c>
      <c r="C18" s="130">
        <f t="shared" ref="C18:P18" si="1">(C14/C9)*1000000</f>
        <v>5273.989395181261</v>
      </c>
      <c r="D18" s="130">
        <f t="shared" si="1"/>
        <v>5238.3653034475819</v>
      </c>
      <c r="E18" s="130">
        <f t="shared" si="1"/>
        <v>4896.5502411083899</v>
      </c>
      <c r="F18" s="130">
        <f t="shared" si="1"/>
        <v>4909.4164925275018</v>
      </c>
      <c r="G18" s="130">
        <f t="shared" si="1"/>
        <v>5050.9640071380563</v>
      </c>
      <c r="H18" s="130">
        <f t="shared" si="1"/>
        <v>5205.5955031560934</v>
      </c>
      <c r="I18" s="130">
        <f t="shared" si="1"/>
        <v>4816.3279038816609</v>
      </c>
      <c r="J18" s="130">
        <f t="shared" si="1"/>
        <v>4508.1047296501283</v>
      </c>
      <c r="K18" s="130">
        <f t="shared" si="1"/>
        <v>4337.9810008118839</v>
      </c>
      <c r="L18" s="130">
        <f t="shared" si="1"/>
        <v>3855.8996276269349</v>
      </c>
      <c r="M18" s="130">
        <f t="shared" si="1"/>
        <v>3711.8363240020958</v>
      </c>
      <c r="N18" s="130">
        <f t="shared" si="1"/>
        <v>3591.1080981148893</v>
      </c>
      <c r="O18" s="130">
        <f t="shared" si="1"/>
        <v>3375.7160872023383</v>
      </c>
      <c r="P18" s="130">
        <f t="shared" si="1"/>
        <v>3617.7071284751878</v>
      </c>
      <c r="Q18" s="130"/>
    </row>
    <row r="19" spans="1:17">
      <c r="B19" s="88"/>
      <c r="C19" s="106"/>
    </row>
    <row r="20" spans="1:17">
      <c r="B20" s="67" t="s">
        <v>365</v>
      </c>
      <c r="C20" s="126"/>
    </row>
    <row r="21" spans="1:17">
      <c r="B21" s="88"/>
      <c r="C21" s="136"/>
    </row>
    <row r="22" spans="1:17">
      <c r="B22" s="88"/>
      <c r="C22" s="126"/>
    </row>
    <row r="23" spans="1:17">
      <c r="B23" s="88"/>
      <c r="C23" s="21"/>
    </row>
    <row r="24" spans="1:17">
      <c r="B24" s="88"/>
      <c r="C24" s="21"/>
    </row>
    <row r="25" spans="1:17">
      <c r="B25" s="88"/>
      <c r="C25" s="106"/>
    </row>
    <row r="26" spans="1:17">
      <c r="B26" s="88"/>
      <c r="C26" s="88"/>
    </row>
  </sheetData>
  <hyperlinks>
    <hyperlink ref="D4"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dimension ref="A1:R200"/>
  <sheetViews>
    <sheetView workbookViewId="0">
      <selection activeCell="AA21" sqref="AA21"/>
    </sheetView>
  </sheetViews>
  <sheetFormatPr defaultRowHeight="15.9"/>
  <cols>
    <col min="1" max="1" width="9.23046875" style="88" customWidth="1"/>
    <col min="2" max="2" width="9.69140625" style="90" customWidth="1"/>
    <col min="3" max="3" width="11" style="90" hidden="1" customWidth="1"/>
    <col min="4" max="4" width="11" style="90" customWidth="1"/>
    <col min="5" max="5" width="13" style="90" customWidth="1"/>
    <col min="6" max="6" width="4.53515625" style="88" customWidth="1"/>
    <col min="7" max="7" width="0" style="90" hidden="1" customWidth="1"/>
    <col min="8" max="8" width="10.69140625" style="90" hidden="1" customWidth="1"/>
    <col min="9" max="9" width="11.84375" style="90" hidden="1" customWidth="1"/>
    <col min="10" max="10" width="9.23046875" style="88"/>
    <col min="11" max="11" width="9.15234375" style="90" hidden="1" customWidth="1"/>
    <col min="12" max="12" width="10.69140625" style="90" hidden="1" customWidth="1"/>
    <col min="13" max="13" width="11.84375" style="90" hidden="1" customWidth="1"/>
    <col min="14" max="14" width="10.15234375" style="90" hidden="1" customWidth="1"/>
    <col min="15" max="15" width="12.84375" style="90" hidden="1" customWidth="1"/>
    <col min="16" max="16" width="12.15234375" style="90" hidden="1" customWidth="1"/>
    <col min="17" max="18" width="11" style="90" customWidth="1"/>
    <col min="19" max="229" width="9.23046875" style="88"/>
    <col min="230" max="230" width="18.15234375" style="88" bestFit="1" customWidth="1"/>
    <col min="231" max="237" width="9.23046875" style="88"/>
    <col min="238" max="238" width="16" style="88" customWidth="1"/>
    <col min="239" max="239" width="10.53515625" style="88" bestFit="1" customWidth="1"/>
    <col min="240" max="485" width="9.23046875" style="88"/>
    <col min="486" max="486" width="18.15234375" style="88" bestFit="1" customWidth="1"/>
    <col min="487" max="493" width="9.23046875" style="88"/>
    <col min="494" max="494" width="16" style="88" customWidth="1"/>
    <col min="495" max="495" width="10.53515625" style="88" bestFit="1" customWidth="1"/>
    <col min="496" max="741" width="9.23046875" style="88"/>
    <col min="742" max="742" width="18.15234375" style="88" bestFit="1" customWidth="1"/>
    <col min="743" max="749" width="9.23046875" style="88"/>
    <col min="750" max="750" width="16" style="88" customWidth="1"/>
    <col min="751" max="751" width="10.53515625" style="88" bestFit="1" customWidth="1"/>
    <col min="752" max="997" width="9.23046875" style="88"/>
    <col min="998" max="998" width="18.15234375" style="88" bestFit="1" customWidth="1"/>
    <col min="999" max="1005" width="9.23046875" style="88"/>
    <col min="1006" max="1006" width="16" style="88" customWidth="1"/>
    <col min="1007" max="1007" width="10.53515625" style="88" bestFit="1" customWidth="1"/>
    <col min="1008" max="1253" width="9.23046875" style="88"/>
    <col min="1254" max="1254" width="18.15234375" style="88" bestFit="1" customWidth="1"/>
    <col min="1255" max="1261" width="9.23046875" style="88"/>
    <col min="1262" max="1262" width="16" style="88" customWidth="1"/>
    <col min="1263" max="1263" width="10.53515625" style="88" bestFit="1" customWidth="1"/>
    <col min="1264" max="1509" width="9.23046875" style="88"/>
    <col min="1510" max="1510" width="18.15234375" style="88" bestFit="1" customWidth="1"/>
    <col min="1511" max="1517" width="9.23046875" style="88"/>
    <col min="1518" max="1518" width="16" style="88" customWidth="1"/>
    <col min="1519" max="1519" width="10.53515625" style="88" bestFit="1" customWidth="1"/>
    <col min="1520" max="1765" width="9.23046875" style="88"/>
    <col min="1766" max="1766" width="18.15234375" style="88" bestFit="1" customWidth="1"/>
    <col min="1767" max="1773" width="9.23046875" style="88"/>
    <col min="1774" max="1774" width="16" style="88" customWidth="1"/>
    <col min="1775" max="1775" width="10.53515625" style="88" bestFit="1" customWidth="1"/>
    <col min="1776" max="2021" width="9.23046875" style="88"/>
    <col min="2022" max="2022" width="18.15234375" style="88" bestFit="1" customWidth="1"/>
    <col min="2023" max="2029" width="9.23046875" style="88"/>
    <col min="2030" max="2030" width="16" style="88" customWidth="1"/>
    <col min="2031" max="2031" width="10.53515625" style="88" bestFit="1" customWidth="1"/>
    <col min="2032" max="2277" width="9.23046875" style="88"/>
    <col min="2278" max="2278" width="18.15234375" style="88" bestFit="1" customWidth="1"/>
    <col min="2279" max="2285" width="9.23046875" style="88"/>
    <col min="2286" max="2286" width="16" style="88" customWidth="1"/>
    <col min="2287" max="2287" width="10.53515625" style="88" bestFit="1" customWidth="1"/>
    <col min="2288" max="2533" width="9.23046875" style="88"/>
    <col min="2534" max="2534" width="18.15234375" style="88" bestFit="1" customWidth="1"/>
    <col min="2535" max="2541" width="9.23046875" style="88"/>
    <col min="2542" max="2542" width="16" style="88" customWidth="1"/>
    <col min="2543" max="2543" width="10.53515625" style="88" bestFit="1" customWidth="1"/>
    <col min="2544" max="2789" width="9.23046875" style="88"/>
    <col min="2790" max="2790" width="18.15234375" style="88" bestFit="1" customWidth="1"/>
    <col min="2791" max="2797" width="9.23046875" style="88"/>
    <col min="2798" max="2798" width="16" style="88" customWidth="1"/>
    <col min="2799" max="2799" width="10.53515625" style="88" bestFit="1" customWidth="1"/>
    <col min="2800" max="3045" width="9.23046875" style="88"/>
    <col min="3046" max="3046" width="18.15234375" style="88" bestFit="1" customWidth="1"/>
    <col min="3047" max="3053" width="9.23046875" style="88"/>
    <col min="3054" max="3054" width="16" style="88" customWidth="1"/>
    <col min="3055" max="3055" width="10.53515625" style="88" bestFit="1" customWidth="1"/>
    <col min="3056" max="3301" width="9.23046875" style="88"/>
    <col min="3302" max="3302" width="18.15234375" style="88" bestFit="1" customWidth="1"/>
    <col min="3303" max="3309" width="9.23046875" style="88"/>
    <col min="3310" max="3310" width="16" style="88" customWidth="1"/>
    <col min="3311" max="3311" width="10.53515625" style="88" bestFit="1" customWidth="1"/>
    <col min="3312" max="3557" width="9.23046875" style="88"/>
    <col min="3558" max="3558" width="18.15234375" style="88" bestFit="1" customWidth="1"/>
    <col min="3559" max="3565" width="9.23046875" style="88"/>
    <col min="3566" max="3566" width="16" style="88" customWidth="1"/>
    <col min="3567" max="3567" width="10.53515625" style="88" bestFit="1" customWidth="1"/>
    <col min="3568" max="3813" width="9.23046875" style="88"/>
    <col min="3814" max="3814" width="18.15234375" style="88" bestFit="1" customWidth="1"/>
    <col min="3815" max="3821" width="9.23046875" style="88"/>
    <col min="3822" max="3822" width="16" style="88" customWidth="1"/>
    <col min="3823" max="3823" width="10.53515625" style="88" bestFit="1" customWidth="1"/>
    <col min="3824" max="4069" width="9.23046875" style="88"/>
    <col min="4070" max="4070" width="18.15234375" style="88" bestFit="1" customWidth="1"/>
    <col min="4071" max="4077" width="9.23046875" style="88"/>
    <col min="4078" max="4078" width="16" style="88" customWidth="1"/>
    <col min="4079" max="4079" width="10.53515625" style="88" bestFit="1" customWidth="1"/>
    <col min="4080" max="4325" width="9.23046875" style="88"/>
    <col min="4326" max="4326" width="18.15234375" style="88" bestFit="1" customWidth="1"/>
    <col min="4327" max="4333" width="9.23046875" style="88"/>
    <col min="4334" max="4334" width="16" style="88" customWidth="1"/>
    <col min="4335" max="4335" width="10.53515625" style="88" bestFit="1" customWidth="1"/>
    <col min="4336" max="4581" width="9.23046875" style="88"/>
    <col min="4582" max="4582" width="18.15234375" style="88" bestFit="1" customWidth="1"/>
    <col min="4583" max="4589" width="9.23046875" style="88"/>
    <col min="4590" max="4590" width="16" style="88" customWidth="1"/>
    <col min="4591" max="4591" width="10.53515625" style="88" bestFit="1" customWidth="1"/>
    <col min="4592" max="4837" width="9.23046875" style="88"/>
    <col min="4838" max="4838" width="18.15234375" style="88" bestFit="1" customWidth="1"/>
    <col min="4839" max="4845" width="9.23046875" style="88"/>
    <col min="4846" max="4846" width="16" style="88" customWidth="1"/>
    <col min="4847" max="4847" width="10.53515625" style="88" bestFit="1" customWidth="1"/>
    <col min="4848" max="5093" width="9.23046875" style="88"/>
    <col min="5094" max="5094" width="18.15234375" style="88" bestFit="1" customWidth="1"/>
    <col min="5095" max="5101" width="9.23046875" style="88"/>
    <col min="5102" max="5102" width="16" style="88" customWidth="1"/>
    <col min="5103" max="5103" width="10.53515625" style="88" bestFit="1" customWidth="1"/>
    <col min="5104" max="5349" width="9.23046875" style="88"/>
    <col min="5350" max="5350" width="18.15234375" style="88" bestFit="1" customWidth="1"/>
    <col min="5351" max="5357" width="9.23046875" style="88"/>
    <col min="5358" max="5358" width="16" style="88" customWidth="1"/>
    <col min="5359" max="5359" width="10.53515625" style="88" bestFit="1" customWidth="1"/>
    <col min="5360" max="5605" width="9.23046875" style="88"/>
    <col min="5606" max="5606" width="18.15234375" style="88" bestFit="1" customWidth="1"/>
    <col min="5607" max="5613" width="9.23046875" style="88"/>
    <col min="5614" max="5614" width="16" style="88" customWidth="1"/>
    <col min="5615" max="5615" width="10.53515625" style="88" bestFit="1" customWidth="1"/>
    <col min="5616" max="5861" width="9.23046875" style="88"/>
    <col min="5862" max="5862" width="18.15234375" style="88" bestFit="1" customWidth="1"/>
    <col min="5863" max="5869" width="9.23046875" style="88"/>
    <col min="5870" max="5870" width="16" style="88" customWidth="1"/>
    <col min="5871" max="5871" width="10.53515625" style="88" bestFit="1" customWidth="1"/>
    <col min="5872" max="6117" width="9.23046875" style="88"/>
    <col min="6118" max="6118" width="18.15234375" style="88" bestFit="1" customWidth="1"/>
    <col min="6119" max="6125" width="9.23046875" style="88"/>
    <col min="6126" max="6126" width="16" style="88" customWidth="1"/>
    <col min="6127" max="6127" width="10.53515625" style="88" bestFit="1" customWidth="1"/>
    <col min="6128" max="6373" width="9.23046875" style="88"/>
    <col min="6374" max="6374" width="18.15234375" style="88" bestFit="1" customWidth="1"/>
    <col min="6375" max="6381" width="9.23046875" style="88"/>
    <col min="6382" max="6382" width="16" style="88" customWidth="1"/>
    <col min="6383" max="6383" width="10.53515625" style="88" bestFit="1" customWidth="1"/>
    <col min="6384" max="6629" width="9.23046875" style="88"/>
    <col min="6630" max="6630" width="18.15234375" style="88" bestFit="1" customWidth="1"/>
    <col min="6631" max="6637" width="9.23046875" style="88"/>
    <col min="6638" max="6638" width="16" style="88" customWidth="1"/>
    <col min="6639" max="6639" width="10.53515625" style="88" bestFit="1" customWidth="1"/>
    <col min="6640" max="6885" width="9.23046875" style="88"/>
    <col min="6886" max="6886" width="18.15234375" style="88" bestFit="1" customWidth="1"/>
    <col min="6887" max="6893" width="9.23046875" style="88"/>
    <col min="6894" max="6894" width="16" style="88" customWidth="1"/>
    <col min="6895" max="6895" width="10.53515625" style="88" bestFit="1" customWidth="1"/>
    <col min="6896" max="7141" width="9.23046875" style="88"/>
    <col min="7142" max="7142" width="18.15234375" style="88" bestFit="1" customWidth="1"/>
    <col min="7143" max="7149" width="9.23046875" style="88"/>
    <col min="7150" max="7150" width="16" style="88" customWidth="1"/>
    <col min="7151" max="7151" width="10.53515625" style="88" bestFit="1" customWidth="1"/>
    <col min="7152" max="7397" width="9.23046875" style="88"/>
    <col min="7398" max="7398" width="18.15234375" style="88" bestFit="1" customWidth="1"/>
    <col min="7399" max="7405" width="9.23046875" style="88"/>
    <col min="7406" max="7406" width="16" style="88" customWidth="1"/>
    <col min="7407" max="7407" width="10.53515625" style="88" bestFit="1" customWidth="1"/>
    <col min="7408" max="7653" width="9.23046875" style="88"/>
    <col min="7654" max="7654" width="18.15234375" style="88" bestFit="1" customWidth="1"/>
    <col min="7655" max="7661" width="9.23046875" style="88"/>
    <col min="7662" max="7662" width="16" style="88" customWidth="1"/>
    <col min="7663" max="7663" width="10.53515625" style="88" bestFit="1" customWidth="1"/>
    <col min="7664" max="7909" width="9.23046875" style="88"/>
    <col min="7910" max="7910" width="18.15234375" style="88" bestFit="1" customWidth="1"/>
    <col min="7911" max="7917" width="9.23046875" style="88"/>
    <col min="7918" max="7918" width="16" style="88" customWidth="1"/>
    <col min="7919" max="7919" width="10.53515625" style="88" bestFit="1" customWidth="1"/>
    <col min="7920" max="8165" width="9.23046875" style="88"/>
    <col min="8166" max="8166" width="18.15234375" style="88" bestFit="1" customWidth="1"/>
    <col min="8167" max="8173" width="9.23046875" style="88"/>
    <col min="8174" max="8174" width="16" style="88" customWidth="1"/>
    <col min="8175" max="8175" width="10.53515625" style="88" bestFit="1" customWidth="1"/>
    <col min="8176" max="8421" width="9.23046875" style="88"/>
    <col min="8422" max="8422" width="18.15234375" style="88" bestFit="1" customWidth="1"/>
    <col min="8423" max="8429" width="9.23046875" style="88"/>
    <col min="8430" max="8430" width="16" style="88" customWidth="1"/>
    <col min="8431" max="8431" width="10.53515625" style="88" bestFit="1" customWidth="1"/>
    <col min="8432" max="8677" width="9.23046875" style="88"/>
    <col min="8678" max="8678" width="18.15234375" style="88" bestFit="1" customWidth="1"/>
    <col min="8679" max="8685" width="9.23046875" style="88"/>
    <col min="8686" max="8686" width="16" style="88" customWidth="1"/>
    <col min="8687" max="8687" width="10.53515625" style="88" bestFit="1" customWidth="1"/>
    <col min="8688" max="8933" width="9.23046875" style="88"/>
    <col min="8934" max="8934" width="18.15234375" style="88" bestFit="1" customWidth="1"/>
    <col min="8935" max="8941" width="9.23046875" style="88"/>
    <col min="8942" max="8942" width="16" style="88" customWidth="1"/>
    <col min="8943" max="8943" width="10.53515625" style="88" bestFit="1" customWidth="1"/>
    <col min="8944" max="9189" width="9.23046875" style="88"/>
    <col min="9190" max="9190" width="18.15234375" style="88" bestFit="1" customWidth="1"/>
    <col min="9191" max="9197" width="9.23046875" style="88"/>
    <col min="9198" max="9198" width="16" style="88" customWidth="1"/>
    <col min="9199" max="9199" width="10.53515625" style="88" bestFit="1" customWidth="1"/>
    <col min="9200" max="9445" width="9.23046875" style="88"/>
    <col min="9446" max="9446" width="18.15234375" style="88" bestFit="1" customWidth="1"/>
    <col min="9447" max="9453" width="9.23046875" style="88"/>
    <col min="9454" max="9454" width="16" style="88" customWidth="1"/>
    <col min="9455" max="9455" width="10.53515625" style="88" bestFit="1" customWidth="1"/>
    <col min="9456" max="9701" width="9.23046875" style="88"/>
    <col min="9702" max="9702" width="18.15234375" style="88" bestFit="1" customWidth="1"/>
    <col min="9703" max="9709" width="9.23046875" style="88"/>
    <col min="9710" max="9710" width="16" style="88" customWidth="1"/>
    <col min="9711" max="9711" width="10.53515625" style="88" bestFit="1" customWidth="1"/>
    <col min="9712" max="9957" width="9.23046875" style="88"/>
    <col min="9958" max="9958" width="18.15234375" style="88" bestFit="1" customWidth="1"/>
    <col min="9959" max="9965" width="9.23046875" style="88"/>
    <col min="9966" max="9966" width="16" style="88" customWidth="1"/>
    <col min="9967" max="9967" width="10.53515625" style="88" bestFit="1" customWidth="1"/>
    <col min="9968" max="10213" width="9.23046875" style="88"/>
    <col min="10214" max="10214" width="18.15234375" style="88" bestFit="1" customWidth="1"/>
    <col min="10215" max="10221" width="9.23046875" style="88"/>
    <col min="10222" max="10222" width="16" style="88" customWidth="1"/>
    <col min="10223" max="10223" width="10.53515625" style="88" bestFit="1" customWidth="1"/>
    <col min="10224" max="10469" width="9.23046875" style="88"/>
    <col min="10470" max="10470" width="18.15234375" style="88" bestFit="1" customWidth="1"/>
    <col min="10471" max="10477" width="9.23046875" style="88"/>
    <col min="10478" max="10478" width="16" style="88" customWidth="1"/>
    <col min="10479" max="10479" width="10.53515625" style="88" bestFit="1" customWidth="1"/>
    <col min="10480" max="10725" width="9.23046875" style="88"/>
    <col min="10726" max="10726" width="18.15234375" style="88" bestFit="1" customWidth="1"/>
    <col min="10727" max="10733" width="9.23046875" style="88"/>
    <col min="10734" max="10734" width="16" style="88" customWidth="1"/>
    <col min="10735" max="10735" width="10.53515625" style="88" bestFit="1" customWidth="1"/>
    <col min="10736" max="10981" width="9.23046875" style="88"/>
    <col min="10982" max="10982" width="18.15234375" style="88" bestFit="1" customWidth="1"/>
    <col min="10983" max="10989" width="9.23046875" style="88"/>
    <col min="10990" max="10990" width="16" style="88" customWidth="1"/>
    <col min="10991" max="10991" width="10.53515625" style="88" bestFit="1" customWidth="1"/>
    <col min="10992" max="11237" width="9.23046875" style="88"/>
    <col min="11238" max="11238" width="18.15234375" style="88" bestFit="1" customWidth="1"/>
    <col min="11239" max="11245" width="9.23046875" style="88"/>
    <col min="11246" max="11246" width="16" style="88" customWidth="1"/>
    <col min="11247" max="11247" width="10.53515625" style="88" bestFit="1" customWidth="1"/>
    <col min="11248" max="11493" width="9.23046875" style="88"/>
    <col min="11494" max="11494" width="18.15234375" style="88" bestFit="1" customWidth="1"/>
    <col min="11495" max="11501" width="9.23046875" style="88"/>
    <col min="11502" max="11502" width="16" style="88" customWidth="1"/>
    <col min="11503" max="11503" width="10.53515625" style="88" bestFit="1" customWidth="1"/>
    <col min="11504" max="11749" width="9.23046875" style="88"/>
    <col min="11750" max="11750" width="18.15234375" style="88" bestFit="1" customWidth="1"/>
    <col min="11751" max="11757" width="9.23046875" style="88"/>
    <col min="11758" max="11758" width="16" style="88" customWidth="1"/>
    <col min="11759" max="11759" width="10.53515625" style="88" bestFit="1" customWidth="1"/>
    <col min="11760" max="12005" width="9.23046875" style="88"/>
    <col min="12006" max="12006" width="18.15234375" style="88" bestFit="1" customWidth="1"/>
    <col min="12007" max="12013" width="9.23046875" style="88"/>
    <col min="12014" max="12014" width="16" style="88" customWidth="1"/>
    <col min="12015" max="12015" width="10.53515625" style="88" bestFit="1" customWidth="1"/>
    <col min="12016" max="12261" width="9.23046875" style="88"/>
    <col min="12262" max="12262" width="18.15234375" style="88" bestFit="1" customWidth="1"/>
    <col min="12263" max="12269" width="9.23046875" style="88"/>
    <col min="12270" max="12270" width="16" style="88" customWidth="1"/>
    <col min="12271" max="12271" width="10.53515625" style="88" bestFit="1" customWidth="1"/>
    <col min="12272" max="12517" width="9.23046875" style="88"/>
    <col min="12518" max="12518" width="18.15234375" style="88" bestFit="1" customWidth="1"/>
    <col min="12519" max="12525" width="9.23046875" style="88"/>
    <col min="12526" max="12526" width="16" style="88" customWidth="1"/>
    <col min="12527" max="12527" width="10.53515625" style="88" bestFit="1" customWidth="1"/>
    <col min="12528" max="12773" width="9.23046875" style="88"/>
    <col min="12774" max="12774" width="18.15234375" style="88" bestFit="1" customWidth="1"/>
    <col min="12775" max="12781" width="9.23046875" style="88"/>
    <col min="12782" max="12782" width="16" style="88" customWidth="1"/>
    <col min="12783" max="12783" width="10.53515625" style="88" bestFit="1" customWidth="1"/>
    <col min="12784" max="13029" width="9.23046875" style="88"/>
    <col min="13030" max="13030" width="18.15234375" style="88" bestFit="1" customWidth="1"/>
    <col min="13031" max="13037" width="9.23046875" style="88"/>
    <col min="13038" max="13038" width="16" style="88" customWidth="1"/>
    <col min="13039" max="13039" width="10.53515625" style="88" bestFit="1" customWidth="1"/>
    <col min="13040" max="13285" width="9.23046875" style="88"/>
    <col min="13286" max="13286" width="18.15234375" style="88" bestFit="1" customWidth="1"/>
    <col min="13287" max="13293" width="9.23046875" style="88"/>
    <col min="13294" max="13294" width="16" style="88" customWidth="1"/>
    <col min="13295" max="13295" width="10.53515625" style="88" bestFit="1" customWidth="1"/>
    <col min="13296" max="13541" width="9.23046875" style="88"/>
    <col min="13542" max="13542" width="18.15234375" style="88" bestFit="1" customWidth="1"/>
    <col min="13543" max="13549" width="9.23046875" style="88"/>
    <col min="13550" max="13550" width="16" style="88" customWidth="1"/>
    <col min="13551" max="13551" width="10.53515625" style="88" bestFit="1" customWidth="1"/>
    <col min="13552" max="13797" width="9.23046875" style="88"/>
    <col min="13798" max="13798" width="18.15234375" style="88" bestFit="1" customWidth="1"/>
    <col min="13799" max="13805" width="9.23046875" style="88"/>
    <col min="13806" max="13806" width="16" style="88" customWidth="1"/>
    <col min="13807" max="13807" width="10.53515625" style="88" bestFit="1" customWidth="1"/>
    <col min="13808" max="14053" width="9.23046875" style="88"/>
    <col min="14054" max="14054" width="18.15234375" style="88" bestFit="1" customWidth="1"/>
    <col min="14055" max="14061" width="9.23046875" style="88"/>
    <col min="14062" max="14062" width="16" style="88" customWidth="1"/>
    <col min="14063" max="14063" width="10.53515625" style="88" bestFit="1" customWidth="1"/>
    <col min="14064" max="14309" width="9.23046875" style="88"/>
    <col min="14310" max="14310" width="18.15234375" style="88" bestFit="1" customWidth="1"/>
    <col min="14311" max="14317" width="9.23046875" style="88"/>
    <col min="14318" max="14318" width="16" style="88" customWidth="1"/>
    <col min="14319" max="14319" width="10.53515625" style="88" bestFit="1" customWidth="1"/>
    <col min="14320" max="14565" width="9.23046875" style="88"/>
    <col min="14566" max="14566" width="18.15234375" style="88" bestFit="1" customWidth="1"/>
    <col min="14567" max="14573" width="9.23046875" style="88"/>
    <col min="14574" max="14574" width="16" style="88" customWidth="1"/>
    <col min="14575" max="14575" width="10.53515625" style="88" bestFit="1" customWidth="1"/>
    <col min="14576" max="14821" width="9.23046875" style="88"/>
    <col min="14822" max="14822" width="18.15234375" style="88" bestFit="1" customWidth="1"/>
    <col min="14823" max="14829" width="9.23046875" style="88"/>
    <col min="14830" max="14830" width="16" style="88" customWidth="1"/>
    <col min="14831" max="14831" width="10.53515625" style="88" bestFit="1" customWidth="1"/>
    <col min="14832" max="15077" width="9.23046875" style="88"/>
    <col min="15078" max="15078" width="18.15234375" style="88" bestFit="1" customWidth="1"/>
    <col min="15079" max="15085" width="9.23046875" style="88"/>
    <col min="15086" max="15086" width="16" style="88" customWidth="1"/>
    <col min="15087" max="15087" width="10.53515625" style="88" bestFit="1" customWidth="1"/>
    <col min="15088" max="15333" width="9.23046875" style="88"/>
    <col min="15334" max="15334" width="18.15234375" style="88" bestFit="1" customWidth="1"/>
    <col min="15335" max="15341" width="9.23046875" style="88"/>
    <col min="15342" max="15342" width="16" style="88" customWidth="1"/>
    <col min="15343" max="15343" width="10.53515625" style="88" bestFit="1" customWidth="1"/>
    <col min="15344" max="15589" width="9.23046875" style="88"/>
    <col min="15590" max="15590" width="18.15234375" style="88" bestFit="1" customWidth="1"/>
    <col min="15591" max="15597" width="9.23046875" style="88"/>
    <col min="15598" max="15598" width="16" style="88" customWidth="1"/>
    <col min="15599" max="15599" width="10.53515625" style="88" bestFit="1" customWidth="1"/>
    <col min="15600" max="15845" width="9.23046875" style="88"/>
    <col min="15846" max="15846" width="18.15234375" style="88" bestFit="1" customWidth="1"/>
    <col min="15847" max="15853" width="9.23046875" style="88"/>
    <col min="15854" max="15854" width="16" style="88" customWidth="1"/>
    <col min="15855" max="15855" width="10.53515625" style="88" bestFit="1" customWidth="1"/>
    <col min="15856" max="16101" width="9.23046875" style="88"/>
    <col min="16102" max="16102" width="18.15234375" style="88" bestFit="1" customWidth="1"/>
    <col min="16103" max="16109" width="9.23046875" style="88"/>
    <col min="16110" max="16110" width="16" style="88" customWidth="1"/>
    <col min="16111" max="16111" width="10.53515625" style="88" bestFit="1" customWidth="1"/>
    <col min="16112" max="16384" width="9.23046875" style="88"/>
  </cols>
  <sheetData>
    <row r="1" spans="1:18" ht="20.6">
      <c r="A1" s="121" t="s">
        <v>126</v>
      </c>
      <c r="G1" s="89"/>
      <c r="K1" s="89"/>
    </row>
    <row r="2" spans="1:18">
      <c r="B2" s="92"/>
      <c r="C2" s="92"/>
      <c r="D2" s="92"/>
      <c r="E2" s="93"/>
      <c r="F2" s="92"/>
      <c r="G2" s="92"/>
      <c r="H2" s="92"/>
      <c r="I2" s="92"/>
      <c r="J2" s="92"/>
      <c r="K2" s="92"/>
      <c r="L2" s="92"/>
      <c r="M2" s="92"/>
      <c r="N2" s="92"/>
      <c r="O2" s="92"/>
      <c r="P2" s="92"/>
      <c r="Q2" s="92"/>
      <c r="R2" s="92"/>
    </row>
    <row r="3" spans="1:18">
      <c r="A3" s="88" t="s">
        <v>63</v>
      </c>
      <c r="B3" s="92" t="s">
        <v>193</v>
      </c>
      <c r="C3" s="92"/>
      <c r="D3" s="92"/>
      <c r="E3" s="92"/>
      <c r="F3" s="92"/>
      <c r="G3" s="92"/>
      <c r="H3" s="92"/>
      <c r="I3" s="92"/>
      <c r="J3" s="92"/>
      <c r="K3" s="88"/>
      <c r="L3" s="88"/>
      <c r="M3" s="88"/>
      <c r="N3" s="88"/>
      <c r="O3" s="88"/>
      <c r="P3" s="88"/>
      <c r="Q3" s="88"/>
      <c r="R3" s="88"/>
    </row>
    <row r="4" spans="1:18">
      <c r="B4" s="92"/>
      <c r="C4" s="92"/>
      <c r="D4" s="92"/>
      <c r="E4" s="93"/>
      <c r="F4" s="92"/>
      <c r="G4" s="92"/>
      <c r="H4" s="92"/>
      <c r="I4" s="92"/>
      <c r="J4" s="92"/>
      <c r="K4" s="92"/>
      <c r="L4" s="92"/>
      <c r="M4" s="92"/>
      <c r="N4" s="92"/>
      <c r="O4" s="92"/>
      <c r="P4" s="92"/>
      <c r="Q4" s="92"/>
      <c r="R4" s="92"/>
    </row>
    <row r="5" spans="1:18" ht="47.6">
      <c r="C5" s="97" t="s">
        <v>107</v>
      </c>
      <c r="D5" s="97" t="s">
        <v>108</v>
      </c>
      <c r="E5" s="97" t="s">
        <v>109</v>
      </c>
      <c r="F5" s="92"/>
      <c r="G5" s="92"/>
      <c r="H5" s="92"/>
      <c r="I5" s="92"/>
      <c r="J5" s="92"/>
      <c r="K5" s="92"/>
      <c r="L5" s="92"/>
      <c r="M5" s="92"/>
      <c r="N5" s="92"/>
      <c r="O5" s="92"/>
      <c r="P5" s="92"/>
      <c r="Q5" s="98"/>
      <c r="R5" s="98"/>
    </row>
    <row r="6" spans="1:18">
      <c r="B6" s="90">
        <v>1936</v>
      </c>
      <c r="C6" s="90">
        <v>203</v>
      </c>
      <c r="D6" s="105">
        <v>12.810803988388237</v>
      </c>
      <c r="E6" s="105">
        <v>8.5545722713864301</v>
      </c>
      <c r="F6" s="92"/>
      <c r="G6" s="92"/>
      <c r="H6" s="92"/>
      <c r="I6" s="92"/>
      <c r="J6" s="67" t="s">
        <v>385</v>
      </c>
      <c r="K6" s="92"/>
      <c r="L6" s="92"/>
      <c r="M6" s="92"/>
      <c r="N6" s="96"/>
      <c r="O6" s="96"/>
      <c r="P6" s="96"/>
      <c r="Q6" s="96"/>
      <c r="R6" s="96"/>
    </row>
    <row r="7" spans="1:18">
      <c r="B7" s="90">
        <v>1937</v>
      </c>
      <c r="C7" s="90">
        <v>213</v>
      </c>
      <c r="D7" s="105">
        <v>13.297540267199402</v>
      </c>
      <c r="E7" s="105">
        <v>8.1609195402298855</v>
      </c>
      <c r="F7" s="92"/>
      <c r="G7" s="92"/>
      <c r="H7" s="92"/>
      <c r="I7" s="92"/>
      <c r="J7" s="92"/>
      <c r="K7" s="92"/>
      <c r="L7" s="92"/>
      <c r="M7" s="92"/>
      <c r="N7" s="96"/>
      <c r="O7" s="96"/>
      <c r="P7" s="96"/>
      <c r="Q7" s="96"/>
      <c r="R7" s="96"/>
    </row>
    <row r="8" spans="1:18">
      <c r="B8" s="90">
        <v>1938</v>
      </c>
      <c r="C8" s="90">
        <v>243</v>
      </c>
      <c r="D8" s="105">
        <v>15.015757276153989</v>
      </c>
      <c r="E8" s="105">
        <v>8.5293085293085298</v>
      </c>
      <c r="F8" s="92"/>
      <c r="G8" s="92"/>
      <c r="H8" s="92"/>
      <c r="I8" s="92"/>
      <c r="J8" s="92"/>
      <c r="K8" s="92"/>
      <c r="L8" s="92"/>
      <c r="M8" s="92"/>
      <c r="N8" s="96"/>
      <c r="O8" s="96"/>
      <c r="P8" s="96"/>
      <c r="Q8" s="96"/>
      <c r="R8" s="96"/>
    </row>
    <row r="9" spans="1:18">
      <c r="B9" s="90">
        <v>1939</v>
      </c>
      <c r="C9" s="90">
        <v>246</v>
      </c>
      <c r="D9" s="105">
        <v>14.985380116959066</v>
      </c>
      <c r="E9" s="105">
        <v>8.2633523681558625</v>
      </c>
      <c r="F9" s="92"/>
      <c r="G9" s="92"/>
      <c r="H9" s="92"/>
      <c r="I9" s="92"/>
      <c r="J9" s="92"/>
      <c r="K9" s="92"/>
      <c r="L9" s="92"/>
      <c r="M9" s="92"/>
      <c r="N9" s="96"/>
      <c r="O9" s="96"/>
      <c r="P9" s="96"/>
      <c r="Q9" s="96"/>
      <c r="R9" s="96"/>
    </row>
    <row r="10" spans="1:18">
      <c r="B10" s="90">
        <v>1940</v>
      </c>
      <c r="C10" s="90">
        <v>205</v>
      </c>
      <c r="D10" s="105">
        <v>12.548971596474045</v>
      </c>
      <c r="E10" s="105">
        <v>6.9941999317639025</v>
      </c>
      <c r="F10" s="92"/>
      <c r="G10" s="92"/>
      <c r="H10" s="92"/>
      <c r="I10" s="92"/>
      <c r="J10" s="92"/>
      <c r="K10" s="92"/>
      <c r="L10" s="92"/>
      <c r="M10" s="92"/>
      <c r="N10" s="96"/>
      <c r="O10" s="96"/>
      <c r="P10" s="96"/>
      <c r="Q10" s="96"/>
      <c r="R10" s="96"/>
    </row>
    <row r="11" spans="1:18">
      <c r="B11" s="90">
        <v>1941</v>
      </c>
      <c r="C11" s="90">
        <v>174</v>
      </c>
      <c r="D11" s="105">
        <v>10.666339729050451</v>
      </c>
      <c r="E11" s="105">
        <v>5.8350100603621735</v>
      </c>
      <c r="F11" s="92"/>
      <c r="G11" s="92"/>
      <c r="H11" s="92"/>
      <c r="I11" s="92"/>
      <c r="J11" s="92"/>
      <c r="K11" s="92"/>
      <c r="L11" s="92"/>
      <c r="M11" s="92"/>
      <c r="N11" s="96"/>
      <c r="O11" s="96"/>
      <c r="P11" s="96"/>
      <c r="Q11" s="96"/>
      <c r="R11" s="96"/>
    </row>
    <row r="12" spans="1:18">
      <c r="B12" s="90">
        <v>1942</v>
      </c>
      <c r="C12" s="90">
        <v>164</v>
      </c>
      <c r="D12" s="105">
        <v>10.021999511121974</v>
      </c>
      <c r="E12" s="105">
        <v>5.7182705718270572</v>
      </c>
      <c r="F12" s="92"/>
      <c r="G12" s="92"/>
      <c r="H12" s="92"/>
      <c r="I12" s="92"/>
      <c r="J12" s="92"/>
      <c r="K12" s="92"/>
      <c r="L12" s="92"/>
      <c r="M12" s="92"/>
      <c r="N12" s="96"/>
      <c r="O12" s="96"/>
      <c r="P12" s="96"/>
      <c r="Q12" s="96"/>
      <c r="R12" s="96"/>
    </row>
    <row r="13" spans="1:18">
      <c r="B13" s="90">
        <v>1943</v>
      </c>
      <c r="C13" s="90">
        <v>152</v>
      </c>
      <c r="D13" s="105">
        <v>9.2570036540803891</v>
      </c>
      <c r="E13" s="105">
        <v>5.6400742115027827</v>
      </c>
      <c r="F13" s="92"/>
      <c r="G13" s="92"/>
      <c r="H13" s="92"/>
      <c r="I13" s="92"/>
      <c r="J13" s="92"/>
      <c r="K13" s="92"/>
      <c r="L13" s="92"/>
      <c r="M13" s="92"/>
      <c r="N13" s="96"/>
      <c r="O13" s="96"/>
      <c r="P13" s="96"/>
      <c r="Q13" s="96"/>
      <c r="R13" s="96"/>
    </row>
    <row r="14" spans="1:18">
      <c r="B14" s="90">
        <v>1944</v>
      </c>
      <c r="C14" s="90">
        <v>142</v>
      </c>
      <c r="D14" s="105">
        <v>8.471037403806001</v>
      </c>
      <c r="E14" s="105">
        <v>5.1097517092479317</v>
      </c>
      <c r="F14" s="92"/>
      <c r="G14" s="92"/>
      <c r="H14" s="92"/>
      <c r="I14" s="92"/>
      <c r="J14" s="92"/>
      <c r="K14" s="92"/>
      <c r="L14" s="92"/>
      <c r="M14" s="92"/>
      <c r="N14" s="96"/>
      <c r="O14" s="96"/>
      <c r="P14" s="96"/>
      <c r="Q14" s="96"/>
      <c r="R14" s="96"/>
    </row>
    <row r="15" spans="1:18">
      <c r="B15" s="90">
        <v>1945</v>
      </c>
      <c r="C15" s="90">
        <v>128</v>
      </c>
      <c r="D15" s="105">
        <v>7.4082648454682261</v>
      </c>
      <c r="E15" s="105">
        <v>4.4336681676480776</v>
      </c>
      <c r="F15" s="92"/>
      <c r="G15" s="92"/>
      <c r="H15" s="92"/>
      <c r="I15" s="92"/>
      <c r="J15" s="92"/>
      <c r="K15" s="92"/>
      <c r="L15" s="92"/>
      <c r="M15" s="92"/>
      <c r="N15" s="96"/>
      <c r="O15" s="96"/>
      <c r="P15" s="96"/>
      <c r="Q15" s="96"/>
      <c r="R15" s="96"/>
    </row>
    <row r="16" spans="1:18">
      <c r="B16" s="90">
        <v>1946</v>
      </c>
      <c r="C16" s="90">
        <v>191</v>
      </c>
      <c r="D16" s="105">
        <v>10.723108017067146</v>
      </c>
      <c r="E16" s="105">
        <v>6.3751668891855804</v>
      </c>
      <c r="F16" s="92"/>
      <c r="G16" s="92"/>
      <c r="H16" s="92"/>
      <c r="I16" s="92"/>
      <c r="J16" s="92"/>
      <c r="K16" s="92"/>
      <c r="L16" s="92"/>
      <c r="M16" s="92"/>
      <c r="N16" s="96"/>
      <c r="O16" s="96"/>
      <c r="P16" s="96"/>
      <c r="Q16" s="96"/>
      <c r="R16" s="96"/>
    </row>
    <row r="17" spans="2:18">
      <c r="B17" s="90">
        <v>1947</v>
      </c>
      <c r="C17" s="90">
        <v>206</v>
      </c>
      <c r="D17" s="105">
        <v>11.334250343878955</v>
      </c>
      <c r="E17" s="105">
        <v>6.3816604708798019</v>
      </c>
      <c r="F17" s="92"/>
      <c r="G17" s="92"/>
      <c r="H17" s="92"/>
      <c r="I17" s="92"/>
      <c r="J17" s="92"/>
      <c r="K17" s="92"/>
      <c r="L17" s="92"/>
      <c r="M17" s="92"/>
      <c r="N17" s="96"/>
      <c r="O17" s="96"/>
      <c r="P17" s="96"/>
      <c r="Q17" s="96"/>
      <c r="R17" s="96"/>
    </row>
    <row r="18" spans="2:18">
      <c r="B18" s="90">
        <v>1948</v>
      </c>
      <c r="C18" s="90">
        <v>196</v>
      </c>
      <c r="D18" s="105">
        <v>10.572877333045636</v>
      </c>
      <c r="E18" s="105">
        <v>5.5968018275271278</v>
      </c>
      <c r="F18" s="92"/>
      <c r="G18" s="92"/>
      <c r="H18" s="92"/>
      <c r="I18" s="92"/>
      <c r="J18" s="92"/>
      <c r="K18" s="92"/>
      <c r="L18" s="92"/>
      <c r="M18" s="92"/>
      <c r="N18" s="96"/>
      <c r="O18" s="96"/>
      <c r="P18" s="96"/>
      <c r="Q18" s="96"/>
      <c r="R18" s="96"/>
    </row>
    <row r="19" spans="2:18">
      <c r="B19" s="90">
        <v>1949</v>
      </c>
      <c r="C19" s="90">
        <v>218</v>
      </c>
      <c r="D19" s="105">
        <v>11.522198731501057</v>
      </c>
      <c r="E19" s="105">
        <v>5.8775950390940954</v>
      </c>
      <c r="F19" s="92"/>
      <c r="G19" s="92"/>
      <c r="H19" s="92"/>
      <c r="I19" s="92"/>
      <c r="J19" s="92"/>
      <c r="K19" s="92"/>
      <c r="L19" s="92"/>
      <c r="M19" s="92"/>
      <c r="N19" s="96"/>
      <c r="O19" s="96"/>
      <c r="P19" s="96"/>
      <c r="Q19" s="96"/>
      <c r="R19" s="96"/>
    </row>
    <row r="20" spans="2:18">
      <c r="B20" s="90">
        <v>1950</v>
      </c>
      <c r="C20" s="90">
        <v>232</v>
      </c>
      <c r="D20" s="105">
        <v>12.035692052293008</v>
      </c>
      <c r="E20" s="105">
        <v>5.7682744903033321</v>
      </c>
      <c r="F20" s="92"/>
      <c r="G20" s="92"/>
      <c r="H20" s="92"/>
      <c r="I20" s="92"/>
      <c r="J20" s="92"/>
      <c r="K20" s="92"/>
      <c r="L20" s="92"/>
      <c r="M20" s="92"/>
      <c r="N20" s="96"/>
      <c r="O20" s="96"/>
      <c r="P20" s="96"/>
      <c r="Q20" s="96"/>
      <c r="R20" s="96"/>
    </row>
    <row r="21" spans="2:18">
      <c r="B21" s="90">
        <v>1951</v>
      </c>
      <c r="C21" s="90">
        <v>292</v>
      </c>
      <c r="D21" s="105">
        <v>14.8</v>
      </c>
      <c r="E21" s="105">
        <v>6.5</v>
      </c>
      <c r="F21" s="92"/>
      <c r="G21" s="92"/>
      <c r="H21" s="92"/>
      <c r="I21" s="92"/>
      <c r="J21" s="92"/>
      <c r="K21" s="92"/>
      <c r="L21" s="92"/>
      <c r="M21" s="92"/>
      <c r="N21" s="96"/>
      <c r="O21" s="96"/>
      <c r="P21" s="96"/>
      <c r="Q21" s="96"/>
      <c r="R21" s="96"/>
    </row>
    <row r="22" spans="2:18">
      <c r="B22" s="90">
        <v>1952</v>
      </c>
      <c r="C22" s="90">
        <v>272</v>
      </c>
      <c r="D22" s="105">
        <v>13.4</v>
      </c>
      <c r="E22" s="105">
        <v>5.5</v>
      </c>
      <c r="F22" s="92"/>
      <c r="G22" s="92"/>
      <c r="H22" s="92"/>
      <c r="I22" s="92"/>
      <c r="J22" s="92"/>
      <c r="K22" s="92"/>
      <c r="L22" s="92"/>
      <c r="M22" s="92"/>
      <c r="N22" s="96"/>
      <c r="O22" s="96"/>
      <c r="P22" s="96"/>
      <c r="Q22" s="96"/>
      <c r="R22" s="96"/>
    </row>
    <row r="23" spans="2:18">
      <c r="B23" s="90">
        <v>1953</v>
      </c>
      <c r="C23" s="90">
        <v>313</v>
      </c>
      <c r="D23" s="105">
        <v>15.1</v>
      </c>
      <c r="E23" s="105">
        <v>6.1</v>
      </c>
      <c r="F23" s="92"/>
      <c r="G23" s="92"/>
      <c r="H23" s="92"/>
      <c r="I23" s="92"/>
      <c r="J23" s="92"/>
      <c r="K23" s="92"/>
      <c r="L23" s="92"/>
      <c r="M23" s="92"/>
      <c r="N23" s="96"/>
      <c r="O23" s="96"/>
      <c r="P23" s="96"/>
      <c r="Q23" s="96"/>
      <c r="R23" s="96"/>
    </row>
    <row r="24" spans="2:18">
      <c r="B24" s="90">
        <v>1954</v>
      </c>
      <c r="C24" s="90">
        <v>360</v>
      </c>
      <c r="D24" s="105">
        <v>17</v>
      </c>
      <c r="E24" s="105">
        <v>6.5</v>
      </c>
      <c r="F24" s="92"/>
      <c r="G24" s="92"/>
      <c r="H24" s="92"/>
      <c r="I24" s="92"/>
      <c r="J24" s="92"/>
      <c r="K24" s="92"/>
      <c r="L24" s="92"/>
      <c r="M24" s="92"/>
      <c r="N24" s="96"/>
      <c r="O24" s="96"/>
      <c r="P24" s="96"/>
      <c r="Q24" s="96"/>
      <c r="R24" s="96"/>
    </row>
    <row r="25" spans="2:18">
      <c r="B25" s="90">
        <v>1955</v>
      </c>
      <c r="C25" s="90">
        <v>333</v>
      </c>
      <c r="D25" s="105">
        <v>15.4</v>
      </c>
      <c r="E25" s="105">
        <v>5.5</v>
      </c>
      <c r="F25" s="92"/>
      <c r="G25" s="92"/>
      <c r="H25" s="92"/>
      <c r="I25" s="92"/>
      <c r="J25" s="92"/>
      <c r="K25" s="92"/>
      <c r="L25" s="92"/>
      <c r="M25" s="92"/>
      <c r="N25" s="96"/>
      <c r="O25" s="96"/>
      <c r="P25" s="96"/>
      <c r="Q25" s="96"/>
      <c r="R25" s="96"/>
    </row>
    <row r="26" spans="2:18">
      <c r="B26" s="90">
        <v>1956</v>
      </c>
      <c r="C26" s="90">
        <v>329</v>
      </c>
      <c r="D26" s="105">
        <v>14.9</v>
      </c>
      <c r="E26" s="105">
        <v>5.2</v>
      </c>
      <c r="F26" s="92"/>
      <c r="G26" s="92"/>
      <c r="H26" s="92"/>
      <c r="I26" s="92"/>
      <c r="J26" s="92"/>
      <c r="K26" s="92"/>
      <c r="L26" s="92"/>
      <c r="M26" s="92"/>
      <c r="N26" s="96"/>
      <c r="O26" s="96"/>
      <c r="P26" s="96"/>
      <c r="Q26" s="96"/>
      <c r="R26" s="96"/>
    </row>
    <row r="27" spans="2:18">
      <c r="B27" s="90">
        <v>1957</v>
      </c>
      <c r="C27" s="90">
        <v>384</v>
      </c>
      <c r="D27" s="105">
        <v>17</v>
      </c>
      <c r="E27" s="105">
        <v>5.7</v>
      </c>
      <c r="F27" s="92"/>
      <c r="G27" s="92"/>
      <c r="H27" s="92"/>
      <c r="I27" s="92"/>
      <c r="J27" s="92"/>
      <c r="K27" s="92"/>
      <c r="L27" s="92"/>
      <c r="M27" s="92"/>
      <c r="N27" s="96"/>
      <c r="O27" s="96"/>
      <c r="P27" s="96"/>
      <c r="Q27" s="96"/>
      <c r="R27" s="96"/>
    </row>
    <row r="28" spans="2:18">
      <c r="B28" s="90">
        <v>1958</v>
      </c>
      <c r="C28" s="90">
        <v>379</v>
      </c>
      <c r="D28" s="105">
        <v>16.100000000000001</v>
      </c>
      <c r="E28" s="105">
        <v>5.4</v>
      </c>
      <c r="F28" s="92"/>
      <c r="G28" s="92"/>
      <c r="H28" s="92"/>
      <c r="I28" s="92"/>
      <c r="J28" s="92"/>
      <c r="K28" s="92"/>
      <c r="L28" s="92"/>
      <c r="M28" s="92"/>
      <c r="N28" s="96"/>
      <c r="O28" s="96"/>
      <c r="P28" s="96"/>
      <c r="Q28" s="96"/>
      <c r="R28" s="96"/>
    </row>
    <row r="29" spans="2:18">
      <c r="B29" s="90">
        <v>1959</v>
      </c>
      <c r="C29" s="90">
        <v>349</v>
      </c>
      <c r="D29" s="105">
        <v>14.8</v>
      </c>
      <c r="E29" s="105">
        <v>4.8</v>
      </c>
      <c r="F29" s="92"/>
      <c r="G29" s="92"/>
      <c r="H29" s="92"/>
      <c r="I29" s="92"/>
      <c r="J29" s="92"/>
      <c r="K29" s="92"/>
      <c r="L29" s="92"/>
      <c r="M29" s="92"/>
      <c r="N29" s="96"/>
      <c r="O29" s="96"/>
      <c r="P29" s="96"/>
      <c r="Q29" s="96"/>
      <c r="R29" s="96"/>
    </row>
    <row r="30" spans="2:18">
      <c r="B30" s="90">
        <v>1960</v>
      </c>
      <c r="C30" s="90">
        <v>374</v>
      </c>
      <c r="D30" s="105">
        <v>15.6</v>
      </c>
      <c r="E30" s="105">
        <v>4.9000000000000004</v>
      </c>
      <c r="F30" s="92"/>
      <c r="G30" s="92"/>
      <c r="H30" s="92"/>
      <c r="I30" s="92"/>
      <c r="J30" s="92"/>
      <c r="K30" s="92"/>
      <c r="L30" s="92"/>
      <c r="M30" s="92"/>
      <c r="N30" s="96"/>
      <c r="O30" s="96"/>
      <c r="P30" s="96"/>
      <c r="Q30" s="96"/>
      <c r="R30" s="96"/>
    </row>
    <row r="31" spans="2:18">
      <c r="B31" s="90">
        <v>1961</v>
      </c>
      <c r="C31" s="90">
        <v>393</v>
      </c>
      <c r="D31" s="105">
        <v>16</v>
      </c>
      <c r="E31" s="105">
        <v>4.9000000000000004</v>
      </c>
      <c r="F31" s="92"/>
      <c r="G31" s="92"/>
      <c r="H31" s="92"/>
      <c r="I31" s="92"/>
      <c r="J31" s="92"/>
      <c r="K31" s="92"/>
      <c r="L31" s="92"/>
      <c r="M31" s="92"/>
      <c r="N31" s="96"/>
      <c r="O31" s="96"/>
      <c r="P31" s="96"/>
      <c r="Q31" s="96"/>
      <c r="R31" s="96"/>
    </row>
    <row r="32" spans="2:18">
      <c r="B32" s="90">
        <v>1962</v>
      </c>
      <c r="C32" s="90">
        <v>398</v>
      </c>
      <c r="D32" s="105">
        <v>15.8</v>
      </c>
      <c r="E32" s="105">
        <v>4.7</v>
      </c>
      <c r="F32" s="92"/>
      <c r="G32" s="92"/>
      <c r="H32" s="92"/>
      <c r="I32" s="92"/>
      <c r="J32" s="92"/>
      <c r="K32" s="92"/>
      <c r="L32" s="92"/>
      <c r="M32" s="92"/>
      <c r="N32" s="96"/>
      <c r="O32" s="96"/>
      <c r="P32" s="96"/>
      <c r="Q32" s="96"/>
      <c r="R32" s="96"/>
    </row>
    <row r="33" spans="2:18">
      <c r="B33" s="90">
        <v>1963</v>
      </c>
      <c r="C33" s="90">
        <v>394</v>
      </c>
      <c r="D33" s="105">
        <v>15.3</v>
      </c>
      <c r="E33" s="105">
        <v>4.4000000000000004</v>
      </c>
      <c r="F33" s="92"/>
      <c r="G33" s="92"/>
      <c r="H33" s="92"/>
      <c r="I33" s="92"/>
      <c r="J33" s="92"/>
      <c r="K33" s="92"/>
      <c r="L33" s="92"/>
      <c r="M33" s="92"/>
      <c r="N33" s="96"/>
      <c r="O33" s="96"/>
      <c r="P33" s="96"/>
      <c r="Q33" s="96"/>
      <c r="R33" s="96"/>
    </row>
    <row r="34" spans="2:18">
      <c r="B34" s="90">
        <v>1964</v>
      </c>
      <c r="C34" s="90">
        <v>428</v>
      </c>
      <c r="D34" s="105">
        <v>16.399999999999999</v>
      </c>
      <c r="E34" s="105">
        <v>4.4000000000000004</v>
      </c>
      <c r="F34" s="92"/>
      <c r="G34" s="92"/>
      <c r="H34" s="92"/>
      <c r="I34" s="92"/>
      <c r="J34" s="92"/>
      <c r="K34" s="92"/>
      <c r="L34" s="92"/>
      <c r="M34" s="92"/>
      <c r="N34" s="96"/>
      <c r="O34" s="96"/>
      <c r="P34" s="96"/>
      <c r="Q34" s="96"/>
      <c r="R34" s="96"/>
    </row>
    <row r="35" spans="2:18">
      <c r="B35" s="90">
        <v>1965</v>
      </c>
      <c r="C35" s="90">
        <v>559</v>
      </c>
      <c r="D35" s="105">
        <v>21</v>
      </c>
      <c r="E35" s="105">
        <v>5.5</v>
      </c>
      <c r="F35" s="92"/>
      <c r="G35" s="92"/>
      <c r="H35" s="92"/>
      <c r="I35" s="92"/>
      <c r="J35" s="92"/>
      <c r="K35" s="92"/>
      <c r="L35" s="92"/>
      <c r="M35" s="92"/>
      <c r="N35" s="96"/>
      <c r="O35" s="96"/>
      <c r="P35" s="96"/>
      <c r="Q35" s="96"/>
      <c r="R35" s="96"/>
    </row>
    <row r="36" spans="2:18">
      <c r="B36" s="90">
        <v>1966</v>
      </c>
      <c r="C36" s="90">
        <v>549</v>
      </c>
      <c r="D36" s="105">
        <v>20.2</v>
      </c>
      <c r="E36" s="105">
        <v>5.2</v>
      </c>
      <c r="F36" s="92"/>
      <c r="G36" s="92"/>
      <c r="H36" s="92"/>
      <c r="I36" s="92"/>
      <c r="J36" s="92"/>
      <c r="K36" s="92"/>
      <c r="L36" s="92"/>
      <c r="M36" s="92"/>
      <c r="N36" s="96"/>
      <c r="O36" s="96"/>
      <c r="P36" s="96"/>
      <c r="Q36" s="96"/>
      <c r="R36" s="96"/>
    </row>
    <row r="37" spans="2:18">
      <c r="B37" s="90">
        <v>1967</v>
      </c>
      <c r="C37" s="90">
        <v>570</v>
      </c>
      <c r="D37" s="105">
        <v>20.8</v>
      </c>
      <c r="E37" s="105">
        <v>5.2</v>
      </c>
      <c r="F37" s="92"/>
      <c r="G37" s="92"/>
      <c r="H37" s="92"/>
      <c r="I37" s="92"/>
      <c r="J37" s="92"/>
      <c r="K37" s="92"/>
      <c r="L37" s="92"/>
      <c r="M37" s="92"/>
      <c r="N37" s="96"/>
      <c r="O37" s="96"/>
      <c r="P37" s="96"/>
      <c r="Q37" s="96"/>
      <c r="R37" s="96"/>
    </row>
    <row r="38" spans="2:18">
      <c r="B38" s="90">
        <v>1968</v>
      </c>
      <c r="C38" s="90">
        <v>522</v>
      </c>
      <c r="D38" s="105">
        <v>18.8</v>
      </c>
      <c r="E38" s="105">
        <v>4.7</v>
      </c>
      <c r="F38" s="92"/>
      <c r="G38" s="92"/>
      <c r="H38" s="92"/>
      <c r="I38" s="92"/>
      <c r="J38" s="92"/>
      <c r="K38" s="92"/>
      <c r="L38" s="92"/>
      <c r="M38" s="92"/>
      <c r="N38" s="96"/>
      <c r="O38" s="96"/>
      <c r="P38" s="96"/>
      <c r="Q38" s="96"/>
      <c r="R38" s="96"/>
    </row>
    <row r="39" spans="2:18">
      <c r="B39" s="90">
        <v>1969</v>
      </c>
      <c r="C39" s="90">
        <v>570</v>
      </c>
      <c r="D39" s="105">
        <v>20.3</v>
      </c>
      <c r="E39" s="105">
        <v>5</v>
      </c>
      <c r="F39" s="92"/>
      <c r="G39" s="92"/>
      <c r="H39" s="92"/>
      <c r="I39" s="92"/>
      <c r="J39" s="92"/>
      <c r="K39" s="92"/>
      <c r="L39" s="92"/>
      <c r="M39" s="92"/>
      <c r="N39" s="96"/>
      <c r="O39" s="96"/>
      <c r="P39" s="96"/>
      <c r="Q39" s="96"/>
      <c r="R39" s="96"/>
    </row>
    <row r="40" spans="2:18">
      <c r="B40" s="90">
        <v>1970</v>
      </c>
      <c r="C40" s="90">
        <v>655</v>
      </c>
      <c r="D40" s="105">
        <v>23</v>
      </c>
      <c r="E40" s="105">
        <v>5.4</v>
      </c>
      <c r="F40" s="92"/>
      <c r="G40" s="92"/>
      <c r="H40" s="92"/>
      <c r="I40" s="92"/>
      <c r="J40" s="92"/>
      <c r="K40" s="92"/>
      <c r="L40" s="92"/>
      <c r="M40" s="92"/>
      <c r="N40" s="96"/>
      <c r="O40" s="96"/>
      <c r="P40" s="96"/>
      <c r="Q40" s="96"/>
      <c r="R40" s="96"/>
    </row>
    <row r="41" spans="2:18">
      <c r="B41" s="90">
        <v>1971</v>
      </c>
      <c r="C41" s="90">
        <v>677</v>
      </c>
      <c r="D41" s="105">
        <v>23.4</v>
      </c>
      <c r="E41" s="105">
        <v>5.3</v>
      </c>
      <c r="F41" s="92"/>
      <c r="G41" s="92"/>
      <c r="H41" s="92"/>
      <c r="I41" s="92"/>
      <c r="J41" s="92"/>
      <c r="K41" s="92"/>
      <c r="L41" s="92"/>
      <c r="M41" s="92"/>
      <c r="N41" s="96"/>
      <c r="O41" s="96"/>
      <c r="P41" s="96"/>
      <c r="Q41" s="96"/>
      <c r="R41" s="96"/>
    </row>
    <row r="42" spans="2:18">
      <c r="B42" s="90">
        <v>1972</v>
      </c>
      <c r="C42" s="90">
        <v>713</v>
      </c>
      <c r="D42" s="105">
        <v>24.1</v>
      </c>
      <c r="E42" s="105">
        <v>5.3</v>
      </c>
      <c r="F42" s="92"/>
      <c r="G42" s="92"/>
      <c r="H42" s="92"/>
      <c r="I42" s="92"/>
      <c r="J42" s="92"/>
      <c r="K42" s="92"/>
      <c r="L42" s="92"/>
      <c r="M42" s="92"/>
      <c r="N42" s="96"/>
      <c r="O42" s="96"/>
      <c r="P42" s="96"/>
      <c r="Q42" s="96"/>
      <c r="R42" s="96"/>
    </row>
    <row r="43" spans="2:18">
      <c r="B43" s="90">
        <v>1973</v>
      </c>
      <c r="C43" s="90">
        <v>843</v>
      </c>
      <c r="D43" s="105">
        <v>27.9</v>
      </c>
      <c r="E43" s="105">
        <v>5.9</v>
      </c>
      <c r="F43" s="92"/>
      <c r="G43" s="92"/>
      <c r="H43" s="92"/>
      <c r="I43" s="92"/>
      <c r="J43" s="92"/>
      <c r="K43" s="92"/>
      <c r="L43" s="92"/>
      <c r="M43" s="92"/>
      <c r="N43" s="96"/>
      <c r="O43" s="96"/>
      <c r="P43" s="96"/>
      <c r="Q43" s="96"/>
      <c r="R43" s="96"/>
    </row>
    <row r="44" spans="2:18">
      <c r="B44" s="90">
        <v>1974</v>
      </c>
      <c r="C44" s="90">
        <v>676</v>
      </c>
      <c r="D44" s="105">
        <v>21.9</v>
      </c>
      <c r="E44" s="105">
        <v>4.5</v>
      </c>
      <c r="F44" s="92"/>
      <c r="G44" s="92"/>
      <c r="H44" s="92"/>
      <c r="I44" s="92"/>
      <c r="J44" s="92"/>
      <c r="K44" s="92"/>
      <c r="L44" s="92"/>
      <c r="M44" s="92"/>
      <c r="N44" s="96"/>
      <c r="O44" s="96"/>
      <c r="P44" s="96"/>
      <c r="Q44" s="96"/>
      <c r="R44" s="96"/>
    </row>
    <row r="45" spans="2:18">
      <c r="B45" s="90">
        <v>1975</v>
      </c>
      <c r="C45" s="90">
        <v>628</v>
      </c>
      <c r="D45" s="105">
        <v>20</v>
      </c>
      <c r="E45" s="105">
        <v>4</v>
      </c>
      <c r="F45" s="92"/>
      <c r="G45" s="92"/>
      <c r="H45" s="92"/>
      <c r="I45" s="92"/>
      <c r="J45" s="92"/>
      <c r="K45" s="92"/>
      <c r="L45" s="92"/>
      <c r="M45" s="92"/>
      <c r="N45" s="96"/>
      <c r="O45" s="96"/>
      <c r="P45" s="96"/>
      <c r="Q45" s="96"/>
      <c r="R45" s="96"/>
    </row>
    <row r="46" spans="2:18">
      <c r="B46" s="90">
        <v>1976</v>
      </c>
      <c r="C46" s="90">
        <v>609</v>
      </c>
      <c r="D46" s="105">
        <v>19.3</v>
      </c>
      <c r="E46" s="105">
        <v>3.7</v>
      </c>
      <c r="F46" s="92"/>
      <c r="G46" s="92"/>
      <c r="H46" s="92"/>
      <c r="I46" s="92"/>
      <c r="J46" s="92"/>
      <c r="K46" s="92"/>
      <c r="L46" s="92"/>
      <c r="M46" s="92"/>
      <c r="N46" s="96"/>
      <c r="O46" s="96"/>
      <c r="P46" s="96"/>
      <c r="Q46" s="96"/>
      <c r="R46" s="96"/>
    </row>
    <row r="47" spans="2:18">
      <c r="B47" s="90">
        <v>1977</v>
      </c>
      <c r="C47" s="90">
        <v>702</v>
      </c>
      <c r="D47" s="105">
        <v>22.2</v>
      </c>
      <c r="E47" s="105">
        <v>4.3</v>
      </c>
      <c r="F47" s="92"/>
      <c r="G47" s="92"/>
      <c r="H47" s="92"/>
      <c r="I47" s="92"/>
      <c r="J47" s="92"/>
      <c r="K47" s="92"/>
      <c r="L47" s="92"/>
      <c r="M47" s="92"/>
      <c r="N47" s="96"/>
      <c r="O47" s="96"/>
      <c r="P47" s="96"/>
      <c r="Q47" s="96"/>
      <c r="R47" s="96"/>
    </row>
    <row r="48" spans="2:18">
      <c r="B48" s="90">
        <v>1978</v>
      </c>
      <c r="C48" s="90">
        <v>654</v>
      </c>
      <c r="D48" s="105">
        <v>20.7</v>
      </c>
      <c r="E48" s="105">
        <v>3.9</v>
      </c>
      <c r="F48" s="92"/>
      <c r="G48" s="92"/>
      <c r="H48" s="92"/>
      <c r="I48" s="92"/>
      <c r="J48" s="92"/>
      <c r="K48" s="92"/>
      <c r="L48" s="92"/>
      <c r="M48" s="92"/>
      <c r="N48" s="96"/>
      <c r="O48" s="96"/>
      <c r="P48" s="96"/>
      <c r="Q48" s="96"/>
      <c r="R48" s="96"/>
    </row>
    <row r="49" spans="2:18">
      <c r="B49" s="90">
        <v>1979</v>
      </c>
      <c r="C49" s="90">
        <v>554</v>
      </c>
      <c r="D49" s="105">
        <v>17.5</v>
      </c>
      <c r="E49" s="105">
        <v>3.2</v>
      </c>
      <c r="F49" s="92"/>
      <c r="G49" s="92"/>
      <c r="H49" s="92"/>
      <c r="I49" s="92"/>
      <c r="J49" s="92"/>
      <c r="K49" s="92"/>
      <c r="L49" s="92"/>
      <c r="M49" s="92"/>
      <c r="N49" s="96"/>
      <c r="O49" s="96"/>
      <c r="P49" s="96"/>
      <c r="Q49" s="96"/>
      <c r="R49" s="96"/>
    </row>
    <row r="50" spans="2:18">
      <c r="B50" s="90">
        <v>1980</v>
      </c>
      <c r="C50" s="90">
        <v>599</v>
      </c>
      <c r="D50" s="105">
        <v>18.899999999999999</v>
      </c>
      <c r="E50" s="105">
        <v>3.3</v>
      </c>
      <c r="F50" s="92"/>
      <c r="G50" s="92"/>
      <c r="H50" s="92"/>
      <c r="I50" s="92"/>
      <c r="J50" s="92"/>
      <c r="K50" s="92"/>
      <c r="L50" s="92"/>
      <c r="M50" s="92"/>
      <c r="N50" s="96"/>
      <c r="O50" s="96"/>
      <c r="P50" s="96"/>
      <c r="Q50" s="96"/>
      <c r="R50" s="96"/>
    </row>
    <row r="51" spans="2:18">
      <c r="B51" s="90">
        <v>1981</v>
      </c>
      <c r="C51" s="90">
        <v>669</v>
      </c>
      <c r="D51" s="105">
        <v>20.9</v>
      </c>
      <c r="E51" s="105">
        <v>3.6</v>
      </c>
      <c r="F51" s="92"/>
      <c r="G51" s="92"/>
      <c r="H51" s="92"/>
      <c r="I51" s="92"/>
      <c r="J51" s="92"/>
      <c r="K51" s="92"/>
      <c r="L51" s="92"/>
      <c r="M51" s="92"/>
      <c r="N51" s="96"/>
      <c r="O51" s="96"/>
      <c r="P51" s="96"/>
      <c r="Q51" s="96"/>
      <c r="R51" s="96"/>
    </row>
    <row r="52" spans="2:18">
      <c r="B52" s="90">
        <v>1982</v>
      </c>
      <c r="C52" s="90">
        <v>673</v>
      </c>
      <c r="D52" s="105">
        <v>20.9</v>
      </c>
      <c r="E52" s="105">
        <v>3.6</v>
      </c>
      <c r="F52" s="92"/>
      <c r="G52" s="92"/>
      <c r="H52" s="92"/>
      <c r="I52" s="92"/>
      <c r="J52" s="92"/>
      <c r="K52" s="92"/>
      <c r="L52" s="92"/>
      <c r="M52" s="92"/>
      <c r="N52" s="96"/>
      <c r="O52" s="96"/>
      <c r="P52" s="96"/>
      <c r="Q52" s="96"/>
      <c r="R52" s="96"/>
    </row>
    <row r="53" spans="2:18">
      <c r="B53" s="90">
        <v>1983</v>
      </c>
      <c r="C53" s="90">
        <v>644</v>
      </c>
      <c r="D53" s="105">
        <v>19.7</v>
      </c>
      <c r="E53" s="105">
        <v>3.4</v>
      </c>
      <c r="F53" s="92"/>
      <c r="G53" s="92"/>
      <c r="H53" s="92"/>
      <c r="I53" s="92"/>
      <c r="J53" s="92"/>
      <c r="K53" s="92"/>
      <c r="L53" s="92"/>
      <c r="M53" s="92"/>
      <c r="N53" s="96"/>
      <c r="O53" s="96"/>
      <c r="P53" s="96"/>
      <c r="Q53" s="96"/>
      <c r="R53" s="96"/>
    </row>
    <row r="54" spans="2:18">
      <c r="B54" s="90">
        <v>1984</v>
      </c>
      <c r="C54" s="90">
        <v>669</v>
      </c>
      <c r="D54" s="105">
        <v>20.3</v>
      </c>
      <c r="E54" s="105">
        <v>3.4</v>
      </c>
      <c r="F54" s="92"/>
      <c r="G54" s="92"/>
      <c r="H54" s="92"/>
      <c r="I54" s="92"/>
      <c r="J54" s="92"/>
      <c r="K54" s="92"/>
      <c r="L54" s="92"/>
      <c r="M54" s="92"/>
      <c r="N54" s="96"/>
      <c r="O54" s="96"/>
      <c r="P54" s="96"/>
      <c r="Q54" s="96"/>
      <c r="R54" s="96"/>
    </row>
    <row r="55" spans="2:18">
      <c r="B55" s="90">
        <v>1985</v>
      </c>
      <c r="C55" s="90">
        <v>747</v>
      </c>
      <c r="D55" s="105">
        <v>22.6</v>
      </c>
      <c r="E55" s="105">
        <v>3.7</v>
      </c>
      <c r="F55" s="92"/>
      <c r="G55" s="92"/>
      <c r="H55" s="92"/>
      <c r="I55" s="92"/>
      <c r="J55" s="92"/>
      <c r="K55" s="92"/>
      <c r="L55" s="92"/>
      <c r="M55" s="92"/>
      <c r="N55" s="96"/>
      <c r="O55" s="96"/>
      <c r="P55" s="96"/>
      <c r="Q55" s="96"/>
      <c r="R55" s="96"/>
    </row>
    <row r="56" spans="2:18">
      <c r="B56" s="90">
        <v>1986</v>
      </c>
      <c r="C56" s="90">
        <v>766</v>
      </c>
      <c r="D56" s="105">
        <v>23.1</v>
      </c>
      <c r="E56" s="105">
        <v>3.8</v>
      </c>
      <c r="F56" s="92"/>
      <c r="G56" s="92"/>
      <c r="H56" s="92"/>
      <c r="I56" s="92"/>
      <c r="J56" s="92"/>
      <c r="K56" s="92"/>
      <c r="L56" s="92"/>
      <c r="M56" s="92"/>
      <c r="N56" s="96"/>
      <c r="O56" s="96"/>
      <c r="P56" s="96"/>
      <c r="Q56" s="96"/>
      <c r="R56" s="96"/>
    </row>
    <row r="57" spans="2:18">
      <c r="B57" s="90">
        <v>1987</v>
      </c>
      <c r="C57" s="90">
        <v>795</v>
      </c>
      <c r="D57" s="105">
        <v>23.8</v>
      </c>
      <c r="E57" s="105">
        <v>3.9</v>
      </c>
      <c r="F57" s="92"/>
      <c r="G57" s="92"/>
      <c r="H57" s="92"/>
      <c r="I57" s="92"/>
      <c r="J57" s="92"/>
      <c r="K57" s="92"/>
      <c r="L57" s="92"/>
      <c r="M57" s="92"/>
      <c r="N57" s="96"/>
      <c r="O57" s="96"/>
      <c r="P57" s="96"/>
      <c r="Q57" s="96"/>
      <c r="R57" s="96"/>
    </row>
    <row r="58" spans="2:18">
      <c r="B58" s="90">
        <v>1988</v>
      </c>
      <c r="C58" s="90">
        <v>727</v>
      </c>
      <c r="D58" s="105">
        <v>21.7</v>
      </c>
      <c r="E58" s="105">
        <v>3.6</v>
      </c>
      <c r="F58" s="92"/>
      <c r="G58" s="92"/>
      <c r="H58" s="92"/>
      <c r="I58" s="92"/>
      <c r="J58" s="92"/>
      <c r="K58" s="92"/>
      <c r="L58" s="92"/>
      <c r="M58" s="92"/>
      <c r="N58" s="96"/>
      <c r="O58" s="96"/>
      <c r="P58" s="96"/>
      <c r="Q58" s="96"/>
      <c r="R58" s="96"/>
    </row>
    <row r="59" spans="2:18">
      <c r="B59" s="90">
        <v>1989</v>
      </c>
      <c r="C59" s="90">
        <v>755</v>
      </c>
      <c r="D59" s="105">
        <v>22.4</v>
      </c>
      <c r="E59" s="105">
        <v>3.6</v>
      </c>
      <c r="F59" s="92"/>
      <c r="G59" s="92"/>
      <c r="H59" s="92"/>
      <c r="I59" s="92"/>
      <c r="J59" s="92"/>
      <c r="K59" s="92"/>
      <c r="L59" s="92"/>
      <c r="M59" s="92"/>
      <c r="N59" s="96"/>
      <c r="O59" s="96"/>
      <c r="P59" s="96"/>
      <c r="Q59" s="96"/>
      <c r="R59" s="96"/>
    </row>
    <row r="60" spans="2:18">
      <c r="B60" s="90">
        <v>1990</v>
      </c>
      <c r="C60" s="90">
        <v>729</v>
      </c>
      <c r="D60" s="105">
        <v>21.4</v>
      </c>
      <c r="E60" s="105">
        <v>3.3</v>
      </c>
      <c r="F60" s="92"/>
      <c r="G60" s="92"/>
      <c r="H60" s="92"/>
      <c r="I60" s="92"/>
      <c r="J60" s="92"/>
      <c r="K60" s="92"/>
      <c r="L60" s="92"/>
      <c r="M60" s="92"/>
      <c r="N60" s="96"/>
      <c r="O60" s="96"/>
      <c r="P60" s="96"/>
      <c r="Q60" s="96"/>
      <c r="R60" s="96"/>
    </row>
    <row r="61" spans="2:18">
      <c r="B61" s="90">
        <v>1991</v>
      </c>
      <c r="C61" s="90">
        <v>650</v>
      </c>
      <c r="D61" s="105">
        <v>18.8</v>
      </c>
      <c r="E61" s="105">
        <v>2.9</v>
      </c>
      <c r="F61" s="92"/>
      <c r="G61" s="92"/>
      <c r="H61" s="92"/>
      <c r="I61" s="92"/>
      <c r="J61" s="92"/>
      <c r="K61" s="92"/>
      <c r="L61" s="92"/>
      <c r="M61" s="92"/>
      <c r="N61" s="96"/>
      <c r="O61" s="96"/>
      <c r="P61" s="96"/>
      <c r="Q61" s="96"/>
      <c r="R61" s="96"/>
    </row>
    <row r="62" spans="2:18">
      <c r="B62" s="90">
        <v>1992</v>
      </c>
      <c r="C62" s="90">
        <v>646</v>
      </c>
      <c r="D62" s="105">
        <v>18.5</v>
      </c>
      <c r="E62" s="105">
        <v>2.9</v>
      </c>
      <c r="F62" s="92"/>
      <c r="G62" s="92"/>
      <c r="H62" s="92"/>
      <c r="I62" s="92"/>
      <c r="J62" s="92"/>
      <c r="K62" s="92"/>
      <c r="L62" s="92"/>
      <c r="M62" s="92"/>
      <c r="N62" s="96"/>
      <c r="O62" s="96"/>
      <c r="P62" s="96"/>
      <c r="Q62" s="96"/>
      <c r="R62" s="96"/>
    </row>
    <row r="63" spans="2:18">
      <c r="B63" s="90">
        <v>1993</v>
      </c>
      <c r="C63" s="90">
        <v>600</v>
      </c>
      <c r="D63" s="105">
        <v>17</v>
      </c>
      <c r="E63" s="105">
        <v>2.7</v>
      </c>
      <c r="F63" s="92"/>
      <c r="G63" s="92"/>
      <c r="H63" s="92"/>
      <c r="I63" s="92"/>
      <c r="J63" s="92"/>
      <c r="K63" s="92"/>
      <c r="L63" s="92"/>
      <c r="M63" s="92"/>
      <c r="N63" s="96"/>
      <c r="O63" s="96"/>
      <c r="P63" s="96"/>
      <c r="Q63" s="96"/>
      <c r="R63" s="96"/>
    </row>
    <row r="64" spans="2:18">
      <c r="B64" s="90">
        <v>1994</v>
      </c>
      <c r="C64" s="90">
        <v>580</v>
      </c>
      <c r="D64" s="105">
        <v>16.2</v>
      </c>
      <c r="E64" s="105">
        <v>2.5</v>
      </c>
      <c r="F64" s="92"/>
      <c r="G64" s="92"/>
      <c r="H64" s="92"/>
      <c r="I64" s="92"/>
      <c r="J64" s="92"/>
      <c r="K64" s="92"/>
      <c r="L64" s="92"/>
      <c r="M64" s="92"/>
      <c r="N64" s="96"/>
      <c r="O64" s="96"/>
      <c r="P64" s="96"/>
      <c r="Q64" s="96"/>
      <c r="R64" s="96"/>
    </row>
    <row r="65" spans="2:18">
      <c r="B65" s="90">
        <v>1995</v>
      </c>
      <c r="C65" s="90">
        <v>582</v>
      </c>
      <c r="D65" s="105">
        <v>16</v>
      </c>
      <c r="E65" s="105">
        <v>2.5</v>
      </c>
      <c r="F65" s="92"/>
      <c r="G65" s="92"/>
      <c r="H65" s="92"/>
      <c r="I65" s="92"/>
      <c r="J65" s="92"/>
      <c r="K65" s="92"/>
      <c r="L65" s="92"/>
      <c r="M65" s="92"/>
      <c r="N65" s="96"/>
      <c r="O65" s="96"/>
      <c r="P65" s="96"/>
      <c r="Q65" s="96"/>
      <c r="R65" s="96"/>
    </row>
    <row r="66" spans="2:18">
      <c r="B66" s="90">
        <v>1996</v>
      </c>
      <c r="C66" s="90">
        <v>514</v>
      </c>
      <c r="D66" s="105">
        <v>13.8</v>
      </c>
      <c r="E66" s="105">
        <v>2.2000000000000002</v>
      </c>
      <c r="F66" s="92"/>
      <c r="G66" s="92"/>
      <c r="H66" s="92"/>
      <c r="I66" s="92"/>
      <c r="J66" s="92"/>
      <c r="K66" s="92"/>
      <c r="L66" s="92"/>
      <c r="M66" s="92"/>
      <c r="N66" s="96"/>
      <c r="O66" s="96"/>
      <c r="P66" s="96"/>
      <c r="Q66" s="96"/>
      <c r="R66" s="96"/>
    </row>
    <row r="67" spans="2:18">
      <c r="B67" s="90">
        <v>1997</v>
      </c>
      <c r="C67" s="90">
        <v>539</v>
      </c>
      <c r="D67" s="105">
        <v>14.3</v>
      </c>
      <c r="E67" s="105">
        <v>2.2999999999999998</v>
      </c>
      <c r="F67" s="92"/>
      <c r="G67" s="92"/>
      <c r="H67" s="92"/>
      <c r="I67" s="92"/>
      <c r="J67" s="92"/>
      <c r="K67" s="92"/>
      <c r="L67" s="92"/>
      <c r="M67" s="92"/>
      <c r="N67" s="96"/>
      <c r="O67" s="96"/>
      <c r="P67" s="96"/>
      <c r="Q67" s="96"/>
      <c r="R67" s="96"/>
    </row>
    <row r="68" spans="2:18">
      <c r="B68" s="90">
        <v>1998</v>
      </c>
      <c r="C68" s="90">
        <v>501</v>
      </c>
      <c r="D68" s="105">
        <v>13.2</v>
      </c>
      <c r="E68" s="105">
        <v>2.1</v>
      </c>
      <c r="F68" s="92"/>
      <c r="G68" s="92"/>
      <c r="H68" s="92"/>
      <c r="I68" s="92"/>
      <c r="J68" s="92"/>
      <c r="K68" s="92"/>
      <c r="L68" s="92"/>
      <c r="M68" s="92"/>
      <c r="N68" s="96"/>
      <c r="O68" s="96"/>
      <c r="P68" s="96"/>
      <c r="Q68" s="96"/>
      <c r="R68" s="96"/>
    </row>
    <row r="69" spans="2:18">
      <c r="B69" s="90">
        <v>1999</v>
      </c>
      <c r="C69" s="90">
        <v>509</v>
      </c>
      <c r="D69" s="105">
        <v>13.4</v>
      </c>
      <c r="E69" s="105">
        <v>2</v>
      </c>
      <c r="F69" s="92"/>
      <c r="G69" s="92"/>
      <c r="H69" s="92"/>
      <c r="I69" s="92"/>
      <c r="J69" s="92"/>
      <c r="K69" s="92"/>
      <c r="L69" s="92"/>
      <c r="M69" s="92"/>
      <c r="N69" s="96"/>
      <c r="O69" s="96"/>
      <c r="P69" s="96"/>
      <c r="Q69" s="96"/>
      <c r="R69" s="96"/>
    </row>
    <row r="70" spans="2:18">
      <c r="B70" s="90">
        <v>2000</v>
      </c>
      <c r="C70" s="90">
        <v>462</v>
      </c>
      <c r="D70" s="105">
        <v>12.1</v>
      </c>
      <c r="E70" s="105">
        <v>1.8</v>
      </c>
      <c r="F70" s="92"/>
      <c r="G70" s="92"/>
      <c r="H70" s="92"/>
      <c r="I70" s="92"/>
      <c r="J70" s="92"/>
      <c r="K70" s="92"/>
      <c r="L70" s="92"/>
      <c r="M70" s="92"/>
      <c r="N70" s="96"/>
      <c r="O70" s="96"/>
      <c r="P70" s="96"/>
      <c r="Q70" s="96"/>
      <c r="R70" s="96"/>
    </row>
    <row r="71" spans="2:18">
      <c r="B71" s="90">
        <v>2001</v>
      </c>
      <c r="C71" s="90">
        <v>455</v>
      </c>
      <c r="D71" s="105">
        <v>11.8</v>
      </c>
      <c r="E71" s="105">
        <v>1.7</v>
      </c>
      <c r="F71" s="92"/>
      <c r="G71" s="92"/>
      <c r="H71" s="92"/>
      <c r="I71" s="92"/>
      <c r="J71" s="92"/>
      <c r="K71" s="92"/>
      <c r="L71" s="92"/>
      <c r="M71" s="92"/>
      <c r="N71" s="96"/>
      <c r="O71" s="96"/>
      <c r="P71" s="96"/>
      <c r="Q71" s="96"/>
      <c r="R71" s="96"/>
    </row>
    <row r="72" spans="2:18">
      <c r="B72" s="90">
        <v>2002</v>
      </c>
      <c r="C72" s="90">
        <v>405</v>
      </c>
      <c r="D72" s="105">
        <v>10.3</v>
      </c>
      <c r="E72" s="105">
        <v>1.5</v>
      </c>
      <c r="F72" s="92"/>
      <c r="G72" s="92"/>
      <c r="H72" s="92"/>
      <c r="I72" s="92"/>
      <c r="J72" s="92"/>
      <c r="K72" s="92"/>
      <c r="L72" s="92"/>
      <c r="M72" s="92"/>
      <c r="N72" s="96"/>
      <c r="O72" s="96"/>
      <c r="P72" s="96"/>
      <c r="Q72" s="96"/>
      <c r="R72" s="96"/>
    </row>
    <row r="73" spans="2:18">
      <c r="B73" s="90">
        <v>2003</v>
      </c>
      <c r="C73" s="90">
        <v>461</v>
      </c>
      <c r="D73" s="105">
        <v>11.5</v>
      </c>
      <c r="E73" s="105">
        <v>1.6</v>
      </c>
      <c r="F73" s="92"/>
      <c r="G73" s="92"/>
      <c r="H73" s="92"/>
      <c r="I73" s="92"/>
      <c r="J73" s="92"/>
      <c r="K73" s="92"/>
      <c r="L73" s="92"/>
      <c r="M73" s="92"/>
      <c r="N73" s="96"/>
      <c r="O73" s="96"/>
      <c r="P73" s="96"/>
      <c r="Q73" s="96"/>
      <c r="R73" s="96"/>
    </row>
    <row r="74" spans="2:18">
      <c r="B74" s="90">
        <v>2004</v>
      </c>
      <c r="C74" s="90">
        <v>435</v>
      </c>
      <c r="D74" s="105">
        <v>10.7</v>
      </c>
      <c r="E74" s="105">
        <v>1.5</v>
      </c>
      <c r="F74" s="92"/>
      <c r="G74" s="92"/>
      <c r="H74" s="92"/>
      <c r="I74" s="92"/>
      <c r="J74" s="92"/>
      <c r="K74" s="92"/>
      <c r="L74" s="92"/>
      <c r="M74" s="92"/>
      <c r="N74" s="96"/>
      <c r="O74" s="96"/>
      <c r="P74" s="96"/>
      <c r="Q74" s="96"/>
      <c r="R74" s="96"/>
    </row>
    <row r="75" spans="2:18">
      <c r="B75" s="90">
        <v>2005</v>
      </c>
      <c r="C75" s="90">
        <v>405</v>
      </c>
      <c r="D75" s="105">
        <v>9.9</v>
      </c>
      <c r="E75" s="105">
        <v>1.3</v>
      </c>
      <c r="F75" s="92"/>
      <c r="G75" s="92"/>
      <c r="H75" s="92"/>
      <c r="I75" s="92"/>
      <c r="J75" s="92"/>
      <c r="K75" s="92"/>
      <c r="L75" s="92"/>
      <c r="M75" s="92"/>
      <c r="N75" s="96"/>
      <c r="O75" s="96"/>
      <c r="P75" s="96"/>
      <c r="Q75" s="96"/>
      <c r="R75" s="96"/>
    </row>
    <row r="76" spans="2:18">
      <c r="B76" s="69">
        <v>2006</v>
      </c>
      <c r="C76" s="69">
        <v>393</v>
      </c>
      <c r="D76" s="69">
        <v>9.5</v>
      </c>
      <c r="E76" s="69">
        <v>1.3</v>
      </c>
      <c r="F76" s="92"/>
      <c r="G76" s="92"/>
      <c r="H76" s="92"/>
      <c r="I76" s="92"/>
      <c r="J76" s="92"/>
      <c r="K76" s="92"/>
      <c r="L76" s="92"/>
      <c r="M76" s="92"/>
      <c r="N76" s="96"/>
      <c r="O76" s="96"/>
      <c r="P76" s="96"/>
      <c r="Q76" s="96"/>
      <c r="R76" s="96"/>
    </row>
    <row r="77" spans="2:18">
      <c r="B77" s="69">
        <v>2007</v>
      </c>
      <c r="C77" s="69">
        <v>421</v>
      </c>
      <c r="D77" s="160">
        <v>10</v>
      </c>
      <c r="E77" s="160">
        <v>1.3</v>
      </c>
      <c r="F77" s="92"/>
      <c r="G77" s="92"/>
      <c r="H77" s="92"/>
      <c r="I77" s="92"/>
      <c r="J77" s="92"/>
      <c r="K77" s="92"/>
      <c r="L77" s="92"/>
      <c r="M77" s="92"/>
      <c r="N77" s="96"/>
      <c r="O77" s="96"/>
      <c r="P77" s="96"/>
      <c r="Q77" s="96"/>
      <c r="R77" s="96"/>
    </row>
    <row r="78" spans="2:18">
      <c r="B78" s="69">
        <v>2008</v>
      </c>
      <c r="C78" s="69">
        <v>366</v>
      </c>
      <c r="D78" s="69">
        <v>8.6</v>
      </c>
      <c r="E78" s="160">
        <v>1.1000000000000001</v>
      </c>
      <c r="F78" s="92"/>
      <c r="G78" s="92"/>
      <c r="H78" s="92"/>
      <c r="I78" s="92"/>
      <c r="J78" s="92"/>
      <c r="K78" s="92"/>
      <c r="L78" s="92"/>
      <c r="M78" s="92"/>
      <c r="N78" s="96"/>
      <c r="O78" s="96"/>
      <c r="P78" s="96"/>
      <c r="Q78" s="96"/>
      <c r="R78" s="96"/>
    </row>
    <row r="79" spans="2:18">
      <c r="B79" s="69">
        <v>2009</v>
      </c>
      <c r="C79" s="69">
        <v>384</v>
      </c>
      <c r="D79" s="69">
        <v>8.9</v>
      </c>
      <c r="E79" s="160">
        <v>1.2</v>
      </c>
      <c r="F79" s="92"/>
      <c r="G79" s="92"/>
      <c r="H79" s="92"/>
      <c r="I79" s="92"/>
      <c r="J79" s="92"/>
      <c r="K79" s="92"/>
      <c r="L79" s="92"/>
      <c r="M79" s="92"/>
      <c r="N79" s="96"/>
      <c r="O79" s="96"/>
      <c r="P79" s="96"/>
      <c r="Q79" s="96"/>
      <c r="R79" s="96"/>
    </row>
    <row r="80" spans="2:18">
      <c r="B80" s="69">
        <v>2010</v>
      </c>
      <c r="C80" s="69">
        <v>375</v>
      </c>
      <c r="D80" s="69">
        <v>8.6</v>
      </c>
      <c r="E80" s="160">
        <v>1.2</v>
      </c>
      <c r="F80" s="92"/>
      <c r="G80" s="92"/>
      <c r="H80" s="92"/>
      <c r="I80" s="92"/>
      <c r="J80" s="92"/>
      <c r="K80" s="92"/>
      <c r="L80" s="92"/>
      <c r="M80" s="92"/>
      <c r="N80" s="96"/>
      <c r="O80" s="96"/>
      <c r="P80" s="96"/>
      <c r="Q80" s="96"/>
      <c r="R80" s="96"/>
    </row>
    <row r="81" spans="1:18">
      <c r="B81" s="69">
        <v>2011</v>
      </c>
      <c r="C81" s="69">
        <v>284</v>
      </c>
      <c r="D81" s="69">
        <v>6.4</v>
      </c>
      <c r="E81" s="160">
        <v>0.88</v>
      </c>
      <c r="F81" s="92"/>
      <c r="G81" s="92"/>
      <c r="H81" s="92"/>
      <c r="I81" s="92"/>
      <c r="J81" s="92"/>
      <c r="K81" s="92"/>
      <c r="L81" s="92"/>
      <c r="M81" s="92"/>
      <c r="N81" s="96"/>
      <c r="O81" s="96"/>
      <c r="P81" s="96"/>
      <c r="Q81" s="96"/>
      <c r="R81" s="96"/>
    </row>
    <row r="82" spans="1:18">
      <c r="B82" s="90">
        <v>2012</v>
      </c>
      <c r="C82" s="90">
        <v>308</v>
      </c>
      <c r="D82" s="105">
        <v>6.9</v>
      </c>
      <c r="E82" s="160">
        <v>0.95</v>
      </c>
      <c r="F82" s="92"/>
      <c r="G82" s="92"/>
      <c r="H82" s="92"/>
      <c r="I82" s="92"/>
      <c r="J82" s="92"/>
      <c r="K82" s="92"/>
      <c r="L82" s="92"/>
      <c r="M82" s="92"/>
      <c r="N82" s="96"/>
      <c r="O82" s="96"/>
      <c r="P82" s="96"/>
      <c r="Q82" s="96"/>
      <c r="R82" s="96"/>
    </row>
    <row r="83" spans="1:18">
      <c r="B83" s="90">
        <v>2013</v>
      </c>
      <c r="C83" s="90">
        <v>253</v>
      </c>
      <c r="D83" s="105">
        <v>5.7</v>
      </c>
      <c r="E83" s="160">
        <v>0.77</v>
      </c>
      <c r="F83"/>
      <c r="G83"/>
      <c r="H83"/>
      <c r="I83"/>
      <c r="J83"/>
      <c r="K83"/>
      <c r="L83"/>
      <c r="M83"/>
      <c r="N83"/>
      <c r="O83"/>
      <c r="P83"/>
      <c r="Q83"/>
      <c r="R83" s="96"/>
    </row>
    <row r="84" spans="1:18">
      <c r="B84" s="90">
        <v>2014</v>
      </c>
      <c r="C84" s="90">
        <v>294</v>
      </c>
      <c r="D84" s="105">
        <v>6.5</v>
      </c>
      <c r="E84" s="160">
        <v>0.87</v>
      </c>
      <c r="F84"/>
      <c r="G84"/>
      <c r="H84"/>
      <c r="I84"/>
      <c r="J84"/>
      <c r="K84"/>
      <c r="L84"/>
      <c r="M84"/>
      <c r="N84"/>
      <c r="O84"/>
      <c r="P84"/>
      <c r="Q84"/>
      <c r="R84" s="96"/>
    </row>
    <row r="85" spans="1:18">
      <c r="B85" s="93">
        <v>2015</v>
      </c>
      <c r="C85" s="93"/>
      <c r="D85" s="93">
        <v>6.9</v>
      </c>
      <c r="E85" s="105">
        <v>0.9</v>
      </c>
      <c r="F85"/>
      <c r="G85"/>
      <c r="H85"/>
      <c r="I85"/>
      <c r="J85"/>
      <c r="K85"/>
      <c r="L85"/>
      <c r="M85"/>
      <c r="N85"/>
      <c r="O85"/>
      <c r="P85"/>
      <c r="Q85"/>
      <c r="R85" s="109"/>
    </row>
    <row r="86" spans="1:18">
      <c r="A86" s="128"/>
      <c r="B86" s="93">
        <v>2016</v>
      </c>
      <c r="C86" s="93"/>
      <c r="D86" s="159">
        <v>7</v>
      </c>
      <c r="E86" s="127">
        <v>0.9</v>
      </c>
      <c r="F86"/>
      <c r="G86"/>
      <c r="H86"/>
      <c r="I86"/>
      <c r="J86"/>
      <c r="K86"/>
      <c r="L86"/>
      <c r="M86"/>
      <c r="N86"/>
      <c r="O86"/>
      <c r="P86"/>
      <c r="Q86"/>
      <c r="R86" s="88"/>
    </row>
    <row r="87" spans="1:18">
      <c r="B87" s="93"/>
      <c r="C87" s="93"/>
      <c r="D87" s="93"/>
      <c r="F87"/>
      <c r="G87"/>
      <c r="H87"/>
      <c r="I87"/>
      <c r="J87"/>
      <c r="K87"/>
      <c r="L87"/>
      <c r="M87"/>
      <c r="N87"/>
      <c r="O87"/>
      <c r="P87"/>
      <c r="Q87"/>
      <c r="R87" s="91"/>
    </row>
    <row r="88" spans="1:18">
      <c r="B88" s="93"/>
      <c r="C88" s="93"/>
      <c r="D88" s="93"/>
      <c r="F88"/>
      <c r="G88"/>
      <c r="H88"/>
      <c r="I88"/>
      <c r="J88"/>
      <c r="K88"/>
      <c r="L88"/>
      <c r="M88"/>
      <c r="N88"/>
      <c r="O88"/>
      <c r="P88"/>
      <c r="Q88"/>
      <c r="R88" s="95"/>
    </row>
    <row r="89" spans="1:18">
      <c r="B89" s="93"/>
      <c r="C89" s="93"/>
      <c r="D89" s="93"/>
      <c r="E89" s="93"/>
      <c r="F89" s="92"/>
      <c r="G89" s="93"/>
      <c r="H89" s="93"/>
      <c r="I89" s="93"/>
      <c r="J89" s="91"/>
      <c r="K89" s="91"/>
      <c r="L89" s="91"/>
      <c r="M89" s="91"/>
      <c r="N89" s="91"/>
      <c r="O89" s="91"/>
      <c r="P89" s="91"/>
      <c r="Q89" s="91"/>
      <c r="R89" s="91"/>
    </row>
    <row r="90" spans="1:18">
      <c r="B90" s="93"/>
      <c r="C90" s="93"/>
      <c r="D90" s="93"/>
      <c r="E90" s="93"/>
      <c r="F90" s="92"/>
      <c r="G90" s="92"/>
      <c r="H90" s="93"/>
      <c r="I90" s="93"/>
      <c r="J90" s="92"/>
      <c r="K90" s="93"/>
      <c r="L90" s="93"/>
      <c r="M90" s="93"/>
      <c r="N90" s="93"/>
      <c r="O90" s="93"/>
      <c r="P90" s="93"/>
      <c r="Q90" s="93"/>
      <c r="R90" s="93"/>
    </row>
    <row r="91" spans="1:18">
      <c r="B91" s="93"/>
      <c r="C91" s="93"/>
      <c r="D91" s="93"/>
      <c r="E91" s="93"/>
      <c r="F91" s="92"/>
      <c r="G91" s="92"/>
      <c r="H91" s="93"/>
      <c r="I91" s="93"/>
      <c r="J91" s="92"/>
      <c r="K91" s="92"/>
      <c r="L91" s="93"/>
      <c r="M91" s="93"/>
      <c r="N91" s="93"/>
      <c r="O91" s="93"/>
      <c r="P91" s="93"/>
      <c r="Q91" s="93"/>
      <c r="R91" s="93"/>
    </row>
    <row r="92" spans="1:18">
      <c r="B92" s="93"/>
      <c r="C92" s="93"/>
      <c r="D92" s="93"/>
      <c r="E92" s="93"/>
      <c r="F92" s="92"/>
      <c r="G92" s="92"/>
      <c r="H92" s="93"/>
      <c r="I92" s="93"/>
      <c r="J92" s="92"/>
      <c r="K92" s="92"/>
      <c r="L92" s="93"/>
      <c r="M92" s="93"/>
      <c r="N92" s="93"/>
      <c r="O92" s="93"/>
      <c r="P92" s="93"/>
      <c r="Q92" s="93"/>
      <c r="R92" s="93"/>
    </row>
    <row r="93" spans="1:18">
      <c r="B93" s="93"/>
      <c r="C93" s="93"/>
      <c r="D93" s="93"/>
      <c r="E93" s="93"/>
      <c r="F93" s="92"/>
      <c r="G93" s="92"/>
      <c r="H93" s="93"/>
      <c r="I93" s="93"/>
      <c r="J93" s="92"/>
      <c r="K93" s="92"/>
      <c r="L93" s="93"/>
      <c r="M93" s="93"/>
      <c r="N93" s="93"/>
      <c r="O93" s="93"/>
      <c r="P93" s="93"/>
      <c r="Q93" s="93"/>
      <c r="R93" s="93"/>
    </row>
    <row r="94" spans="1:18">
      <c r="B94" s="93"/>
      <c r="C94" s="93"/>
      <c r="D94" s="93"/>
      <c r="E94" s="93"/>
      <c r="F94" s="92"/>
      <c r="G94" s="92"/>
      <c r="H94" s="93"/>
      <c r="I94" s="93"/>
      <c r="J94" s="92"/>
      <c r="K94" s="92"/>
      <c r="L94" s="93"/>
      <c r="M94" s="93"/>
      <c r="N94" s="93"/>
      <c r="O94" s="93"/>
      <c r="P94" s="93"/>
      <c r="Q94" s="93"/>
      <c r="R94" s="93"/>
    </row>
    <row r="95" spans="1:18">
      <c r="B95" s="93"/>
      <c r="C95" s="93"/>
      <c r="D95" s="93"/>
      <c r="E95" s="93"/>
      <c r="F95" s="92"/>
      <c r="G95" s="92"/>
      <c r="H95" s="93"/>
      <c r="I95" s="93"/>
      <c r="J95" s="92"/>
      <c r="K95" s="92"/>
      <c r="L95" s="93"/>
      <c r="M95" s="93"/>
      <c r="N95" s="93"/>
      <c r="O95" s="93"/>
      <c r="P95" s="93"/>
      <c r="Q95" s="93"/>
      <c r="R95" s="93"/>
    </row>
    <row r="96" spans="1:18">
      <c r="B96" s="93"/>
      <c r="C96" s="93"/>
      <c r="D96" s="93"/>
      <c r="E96" s="93"/>
      <c r="F96" s="92"/>
      <c r="G96" s="92"/>
      <c r="H96" s="93"/>
      <c r="I96" s="93"/>
      <c r="J96" s="92"/>
      <c r="K96" s="92"/>
      <c r="L96" s="93"/>
      <c r="M96" s="93"/>
      <c r="N96" s="93"/>
      <c r="O96" s="93"/>
      <c r="P96" s="93"/>
      <c r="Q96" s="93"/>
      <c r="R96" s="93"/>
    </row>
    <row r="97" spans="1:18">
      <c r="B97" s="93"/>
      <c r="C97" s="93"/>
      <c r="D97" s="93"/>
      <c r="E97" s="93"/>
      <c r="F97" s="92"/>
      <c r="G97" s="92"/>
      <c r="H97" s="93"/>
      <c r="I97" s="93"/>
      <c r="J97" s="92"/>
      <c r="K97" s="92"/>
      <c r="L97" s="93"/>
      <c r="M97" s="93"/>
      <c r="N97" s="93"/>
      <c r="O97" s="93"/>
      <c r="P97" s="93"/>
      <c r="Q97" s="93"/>
      <c r="R97" s="93"/>
    </row>
    <row r="98" spans="1:18">
      <c r="B98" s="93"/>
      <c r="C98" s="93"/>
      <c r="D98" s="93"/>
      <c r="E98" s="93"/>
      <c r="F98" s="92"/>
      <c r="G98" s="92"/>
      <c r="H98" s="93"/>
      <c r="I98" s="93"/>
      <c r="J98" s="92"/>
      <c r="K98" s="92"/>
      <c r="L98" s="93"/>
      <c r="M98" s="93"/>
      <c r="N98" s="93"/>
      <c r="O98" s="93"/>
      <c r="P98" s="93"/>
      <c r="Q98" s="93"/>
      <c r="R98" s="93"/>
    </row>
    <row r="99" spans="1:18">
      <c r="B99" s="93"/>
      <c r="C99" s="93"/>
      <c r="D99" s="93"/>
      <c r="E99" s="93"/>
      <c r="F99" s="92"/>
      <c r="G99" s="92"/>
      <c r="H99" s="93"/>
      <c r="I99" s="93"/>
      <c r="J99" s="92"/>
      <c r="K99" s="92"/>
      <c r="L99" s="93"/>
      <c r="M99" s="93"/>
      <c r="N99" s="93"/>
      <c r="O99" s="93"/>
      <c r="P99" s="93"/>
      <c r="Q99" s="93"/>
      <c r="R99" s="93"/>
    </row>
    <row r="100" spans="1:18">
      <c r="B100" s="93"/>
      <c r="C100" s="93"/>
      <c r="D100" s="93"/>
      <c r="E100" s="93"/>
      <c r="F100" s="92"/>
      <c r="G100" s="92"/>
      <c r="H100" s="93"/>
      <c r="I100" s="93"/>
      <c r="J100" s="92"/>
      <c r="K100" s="92"/>
      <c r="L100" s="93"/>
      <c r="M100" s="93"/>
      <c r="N100" s="93"/>
      <c r="O100" s="93"/>
      <c r="P100" s="93"/>
      <c r="Q100" s="93"/>
      <c r="R100" s="93"/>
    </row>
    <row r="101" spans="1:18">
      <c r="B101" s="93"/>
      <c r="C101" s="93"/>
      <c r="D101" s="93"/>
      <c r="E101" s="93"/>
      <c r="F101" s="92"/>
      <c r="G101" s="92"/>
      <c r="H101" s="93"/>
      <c r="I101" s="93"/>
      <c r="J101" s="92"/>
      <c r="K101" s="92"/>
      <c r="L101" s="93"/>
      <c r="M101" s="93"/>
      <c r="N101" s="93"/>
      <c r="O101" s="93"/>
      <c r="P101" s="93"/>
      <c r="Q101" s="93"/>
      <c r="R101" s="93"/>
    </row>
    <row r="102" spans="1:18">
      <c r="B102" s="93"/>
      <c r="C102" s="93"/>
      <c r="D102" s="93"/>
      <c r="E102" s="93"/>
      <c r="F102" s="92"/>
      <c r="G102" s="92"/>
      <c r="H102" s="93"/>
      <c r="I102" s="93"/>
      <c r="J102" s="92"/>
      <c r="K102" s="92"/>
      <c r="L102" s="93"/>
      <c r="M102" s="93"/>
      <c r="N102" s="93"/>
      <c r="O102" s="93"/>
      <c r="P102" s="93"/>
      <c r="Q102" s="93"/>
      <c r="R102" s="93"/>
    </row>
    <row r="103" spans="1:18">
      <c r="B103" s="93"/>
      <c r="C103" s="93"/>
      <c r="D103" s="93"/>
      <c r="E103" s="93"/>
      <c r="F103" s="92"/>
      <c r="G103" s="92"/>
      <c r="H103" s="93"/>
      <c r="I103" s="93"/>
      <c r="J103" s="92"/>
      <c r="K103" s="92"/>
      <c r="L103" s="93"/>
      <c r="M103" s="93"/>
      <c r="N103" s="93"/>
      <c r="O103" s="93"/>
      <c r="P103" s="93"/>
      <c r="Q103" s="93"/>
      <c r="R103" s="93"/>
    </row>
    <row r="104" spans="1:18" s="92" customFormat="1">
      <c r="A104" s="322"/>
      <c r="B104" s="93"/>
      <c r="C104" s="93"/>
      <c r="D104" s="93"/>
      <c r="E104" s="93"/>
      <c r="H104" s="93"/>
      <c r="I104" s="93"/>
      <c r="L104" s="93"/>
      <c r="M104" s="93"/>
      <c r="N104" s="93"/>
      <c r="O104" s="93"/>
      <c r="P104" s="93"/>
      <c r="Q104" s="93"/>
      <c r="R104" s="93"/>
    </row>
    <row r="105" spans="1:18" s="92" customFormat="1">
      <c r="A105" s="322"/>
      <c r="B105" s="93"/>
      <c r="C105" s="93"/>
      <c r="D105" s="93"/>
      <c r="E105" s="93"/>
      <c r="H105" s="93"/>
      <c r="I105" s="93"/>
      <c r="L105" s="93"/>
      <c r="M105" s="93"/>
      <c r="N105" s="93"/>
      <c r="O105" s="93"/>
      <c r="P105" s="93"/>
      <c r="Q105" s="93"/>
      <c r="R105" s="93"/>
    </row>
    <row r="106" spans="1:18" s="92" customFormat="1">
      <c r="A106" s="113"/>
      <c r="B106" s="93"/>
      <c r="C106" s="93"/>
      <c r="D106" s="93"/>
      <c r="E106" s="93"/>
      <c r="H106" s="93"/>
      <c r="I106" s="93"/>
      <c r="L106" s="93"/>
      <c r="M106" s="93"/>
      <c r="N106" s="93"/>
      <c r="O106" s="93"/>
      <c r="P106" s="93"/>
      <c r="Q106" s="93"/>
      <c r="R106" s="93"/>
    </row>
    <row r="107" spans="1:18" s="92" customFormat="1">
      <c r="A107" s="113"/>
      <c r="B107" s="93"/>
      <c r="C107" s="93"/>
      <c r="D107" s="93"/>
      <c r="E107" s="93"/>
      <c r="H107" s="93"/>
      <c r="I107" s="93"/>
      <c r="L107" s="93"/>
      <c r="M107" s="93"/>
      <c r="N107" s="93"/>
      <c r="O107" s="93"/>
      <c r="P107" s="93"/>
      <c r="Q107" s="93"/>
      <c r="R107" s="93"/>
    </row>
    <row r="108" spans="1:18" s="92" customFormat="1">
      <c r="A108" s="113"/>
      <c r="B108" s="93"/>
      <c r="C108" s="93"/>
      <c r="D108" s="93"/>
      <c r="E108" s="93"/>
      <c r="H108" s="93"/>
      <c r="I108" s="93"/>
      <c r="L108" s="93"/>
      <c r="M108" s="93"/>
      <c r="N108" s="93"/>
      <c r="O108" s="93"/>
      <c r="P108" s="93"/>
      <c r="Q108" s="93"/>
      <c r="R108" s="93"/>
    </row>
    <row r="109" spans="1:18" s="92" customFormat="1">
      <c r="A109" s="113"/>
      <c r="B109" s="93"/>
      <c r="C109" s="93"/>
      <c r="D109" s="93"/>
      <c r="E109" s="93"/>
      <c r="H109" s="93"/>
      <c r="I109" s="93"/>
      <c r="L109" s="93"/>
      <c r="M109" s="93"/>
      <c r="N109" s="93"/>
      <c r="O109" s="93"/>
      <c r="P109" s="93"/>
      <c r="Q109" s="93"/>
      <c r="R109" s="93"/>
    </row>
    <row r="110" spans="1:18" s="92" customFormat="1">
      <c r="A110" s="113"/>
      <c r="B110" s="93"/>
      <c r="C110" s="93"/>
      <c r="D110" s="93"/>
      <c r="E110" s="93"/>
      <c r="H110" s="93"/>
      <c r="I110" s="93"/>
      <c r="L110" s="93"/>
      <c r="M110" s="93"/>
      <c r="N110" s="93"/>
      <c r="O110" s="93"/>
      <c r="P110" s="93"/>
      <c r="Q110" s="93"/>
      <c r="R110" s="93"/>
    </row>
    <row r="111" spans="1:18" s="92" customFormat="1">
      <c r="A111" s="113"/>
      <c r="B111" s="93"/>
      <c r="C111" s="93"/>
      <c r="D111" s="93"/>
      <c r="E111" s="93"/>
      <c r="H111" s="93"/>
      <c r="I111" s="93"/>
      <c r="L111" s="93"/>
      <c r="M111" s="93"/>
      <c r="N111" s="93"/>
      <c r="O111" s="93"/>
      <c r="P111" s="93"/>
      <c r="Q111" s="93"/>
      <c r="R111" s="93"/>
    </row>
    <row r="112" spans="1:18" s="92" customFormat="1">
      <c r="A112" s="113"/>
      <c r="B112" s="93"/>
      <c r="C112" s="93"/>
      <c r="D112" s="93"/>
      <c r="E112" s="93"/>
      <c r="H112" s="93"/>
      <c r="I112" s="93"/>
      <c r="L112" s="93"/>
      <c r="M112" s="93"/>
      <c r="N112" s="93"/>
      <c r="O112" s="93"/>
      <c r="P112" s="93"/>
      <c r="Q112" s="93"/>
      <c r="R112" s="93"/>
    </row>
    <row r="113" spans="1:18" s="92" customFormat="1">
      <c r="A113" s="113"/>
      <c r="B113" s="93"/>
      <c r="C113" s="93"/>
      <c r="D113" s="93"/>
      <c r="E113" s="93"/>
      <c r="H113" s="93"/>
      <c r="I113" s="93"/>
      <c r="L113" s="93"/>
      <c r="M113" s="93"/>
      <c r="N113" s="93"/>
      <c r="O113" s="93"/>
      <c r="P113" s="93"/>
      <c r="Q113" s="93"/>
      <c r="R113" s="93"/>
    </row>
    <row r="114" spans="1:18" s="92" customFormat="1">
      <c r="A114" s="113"/>
      <c r="B114" s="93"/>
      <c r="C114" s="93"/>
      <c r="D114" s="93"/>
      <c r="E114" s="93"/>
      <c r="H114" s="93"/>
      <c r="I114" s="93"/>
      <c r="L114" s="93"/>
      <c r="M114" s="93"/>
      <c r="N114" s="93"/>
      <c r="O114" s="93"/>
      <c r="P114" s="93"/>
      <c r="Q114" s="93"/>
      <c r="R114" s="93"/>
    </row>
    <row r="115" spans="1:18" s="92" customFormat="1">
      <c r="A115" s="113"/>
      <c r="B115" s="93"/>
      <c r="C115" s="93"/>
      <c r="D115" s="93"/>
      <c r="E115" s="93"/>
      <c r="H115" s="93"/>
      <c r="I115" s="93"/>
      <c r="L115" s="93"/>
      <c r="M115" s="93"/>
      <c r="N115" s="93"/>
      <c r="O115" s="93"/>
      <c r="P115" s="93"/>
      <c r="Q115" s="93"/>
      <c r="R115" s="93"/>
    </row>
    <row r="116" spans="1:18" s="92" customFormat="1">
      <c r="A116" s="113"/>
      <c r="B116" s="93"/>
      <c r="C116" s="93"/>
      <c r="D116" s="93"/>
      <c r="E116" s="93"/>
      <c r="H116" s="93"/>
      <c r="I116" s="93"/>
      <c r="L116" s="93"/>
      <c r="M116" s="93"/>
      <c r="N116" s="93"/>
      <c r="O116" s="93"/>
      <c r="P116" s="93"/>
      <c r="Q116" s="93"/>
      <c r="R116" s="93"/>
    </row>
    <row r="117" spans="1:18" s="92" customFormat="1">
      <c r="A117" s="113"/>
      <c r="B117" s="93"/>
      <c r="C117" s="93"/>
      <c r="D117" s="93"/>
      <c r="E117" s="93"/>
      <c r="H117" s="93"/>
      <c r="I117" s="93"/>
      <c r="L117" s="93"/>
      <c r="M117" s="93"/>
      <c r="N117" s="93"/>
      <c r="O117" s="93"/>
      <c r="P117" s="93"/>
      <c r="Q117" s="93"/>
      <c r="R117" s="93"/>
    </row>
    <row r="118" spans="1:18" s="92" customFormat="1">
      <c r="A118" s="113"/>
      <c r="B118" s="93"/>
      <c r="C118" s="93"/>
      <c r="D118" s="93"/>
      <c r="E118" s="93"/>
      <c r="H118" s="93"/>
      <c r="I118" s="93"/>
      <c r="L118" s="93"/>
      <c r="M118" s="93"/>
      <c r="N118" s="93"/>
      <c r="O118" s="93"/>
      <c r="P118" s="93"/>
      <c r="Q118" s="93"/>
      <c r="R118" s="93"/>
    </row>
    <row r="119" spans="1:18" s="92" customFormat="1">
      <c r="A119" s="113"/>
      <c r="B119" s="93"/>
      <c r="C119" s="93"/>
      <c r="D119" s="93"/>
      <c r="E119" s="93"/>
      <c r="H119" s="93"/>
      <c r="I119" s="93"/>
      <c r="L119" s="93"/>
      <c r="M119" s="93"/>
      <c r="N119" s="93"/>
      <c r="O119" s="93"/>
      <c r="P119" s="93"/>
      <c r="Q119" s="93"/>
      <c r="R119" s="93"/>
    </row>
    <row r="120" spans="1:18" s="92" customFormat="1">
      <c r="A120" s="113"/>
      <c r="B120" s="93"/>
      <c r="C120" s="93"/>
      <c r="D120" s="93"/>
      <c r="E120" s="93"/>
      <c r="H120" s="93"/>
      <c r="I120" s="93"/>
      <c r="L120" s="93"/>
      <c r="M120" s="93"/>
      <c r="N120" s="93"/>
      <c r="O120" s="93"/>
      <c r="P120" s="93"/>
      <c r="Q120" s="93"/>
      <c r="R120" s="93"/>
    </row>
    <row r="121" spans="1:18" s="92" customFormat="1">
      <c r="A121" s="113"/>
      <c r="B121" s="93"/>
      <c r="C121" s="93"/>
      <c r="D121" s="93"/>
      <c r="E121" s="93"/>
      <c r="H121" s="93"/>
      <c r="I121" s="93"/>
      <c r="L121" s="93"/>
      <c r="M121" s="93"/>
      <c r="N121" s="93"/>
      <c r="O121" s="93"/>
      <c r="P121" s="93"/>
      <c r="Q121" s="93"/>
      <c r="R121" s="93"/>
    </row>
    <row r="122" spans="1:18" s="92" customFormat="1">
      <c r="A122" s="113"/>
      <c r="B122" s="93"/>
      <c r="C122" s="93"/>
      <c r="D122" s="93"/>
      <c r="E122" s="93"/>
      <c r="H122" s="93"/>
      <c r="I122" s="93"/>
      <c r="L122" s="93"/>
      <c r="M122" s="93"/>
      <c r="N122" s="93"/>
      <c r="O122" s="93"/>
      <c r="P122" s="93"/>
      <c r="Q122" s="93"/>
      <c r="R122" s="93"/>
    </row>
    <row r="123" spans="1:18" s="92" customFormat="1">
      <c r="A123" s="113"/>
      <c r="B123" s="93"/>
      <c r="C123" s="93"/>
      <c r="D123" s="93"/>
      <c r="E123" s="93"/>
      <c r="H123" s="93"/>
      <c r="I123" s="93"/>
      <c r="L123" s="93"/>
      <c r="M123" s="93"/>
      <c r="N123" s="93"/>
      <c r="O123" s="93"/>
      <c r="P123" s="93"/>
      <c r="Q123" s="93"/>
      <c r="R123" s="93"/>
    </row>
    <row r="124" spans="1:18" s="92" customFormat="1">
      <c r="A124" s="113"/>
      <c r="B124" s="93"/>
      <c r="C124" s="93"/>
      <c r="D124" s="93"/>
      <c r="E124" s="93"/>
      <c r="H124" s="93"/>
      <c r="I124" s="93"/>
      <c r="L124" s="93"/>
      <c r="M124" s="93"/>
      <c r="N124" s="93"/>
      <c r="O124" s="93"/>
      <c r="P124" s="93"/>
      <c r="Q124" s="93"/>
      <c r="R124" s="93"/>
    </row>
    <row r="125" spans="1:18" s="92" customFormat="1">
      <c r="A125" s="113"/>
      <c r="B125" s="93"/>
      <c r="C125" s="93"/>
      <c r="D125" s="93"/>
      <c r="E125" s="93"/>
      <c r="H125" s="93"/>
      <c r="I125" s="93"/>
      <c r="L125" s="93"/>
      <c r="M125" s="93"/>
      <c r="N125" s="93"/>
      <c r="O125" s="93"/>
      <c r="P125" s="93"/>
      <c r="Q125" s="93"/>
      <c r="R125" s="93"/>
    </row>
    <row r="126" spans="1:18" s="92" customFormat="1">
      <c r="A126" s="113"/>
      <c r="B126" s="93"/>
      <c r="C126" s="93"/>
      <c r="D126" s="93"/>
      <c r="E126" s="93"/>
      <c r="H126" s="93"/>
      <c r="I126" s="93"/>
      <c r="L126" s="93"/>
      <c r="M126" s="93"/>
      <c r="N126" s="93"/>
      <c r="O126" s="93"/>
      <c r="P126" s="93"/>
      <c r="Q126" s="93"/>
      <c r="R126" s="93"/>
    </row>
    <row r="127" spans="1:18" s="92" customFormat="1">
      <c r="A127" s="113"/>
      <c r="B127" s="93"/>
      <c r="C127" s="93"/>
      <c r="D127" s="93"/>
      <c r="E127" s="93"/>
      <c r="H127" s="93"/>
      <c r="I127" s="93"/>
      <c r="L127" s="93"/>
      <c r="M127" s="93"/>
      <c r="N127" s="93"/>
      <c r="O127" s="93"/>
      <c r="P127" s="93"/>
      <c r="Q127" s="93"/>
      <c r="R127" s="93"/>
    </row>
    <row r="128" spans="1:18" s="92" customFormat="1">
      <c r="A128" s="113"/>
      <c r="B128" s="93"/>
      <c r="C128" s="93"/>
      <c r="D128" s="93"/>
      <c r="E128" s="93"/>
      <c r="H128" s="93"/>
      <c r="I128" s="93"/>
      <c r="L128" s="93"/>
      <c r="M128" s="93"/>
      <c r="N128" s="93"/>
      <c r="O128" s="93"/>
      <c r="P128" s="93"/>
      <c r="Q128" s="93"/>
      <c r="R128" s="93"/>
    </row>
    <row r="129" spans="1:18" s="92" customFormat="1">
      <c r="A129" s="113"/>
      <c r="B129" s="93"/>
      <c r="C129" s="93"/>
      <c r="D129" s="93"/>
      <c r="E129" s="93"/>
      <c r="H129" s="93"/>
      <c r="I129" s="93"/>
      <c r="L129" s="93"/>
      <c r="M129" s="93"/>
      <c r="N129" s="93"/>
      <c r="O129" s="93"/>
      <c r="P129" s="93"/>
      <c r="Q129" s="93"/>
      <c r="R129" s="93"/>
    </row>
    <row r="130" spans="1:18" s="92" customFormat="1">
      <c r="A130" s="113"/>
      <c r="B130" s="93"/>
      <c r="C130" s="93"/>
      <c r="D130" s="93"/>
      <c r="E130" s="93"/>
      <c r="H130" s="93"/>
      <c r="I130" s="93"/>
      <c r="L130" s="93"/>
      <c r="M130" s="93"/>
      <c r="N130" s="93"/>
      <c r="O130" s="93"/>
      <c r="P130" s="93"/>
      <c r="Q130" s="93"/>
      <c r="R130" s="93"/>
    </row>
    <row r="131" spans="1:18" s="92" customFormat="1">
      <c r="A131" s="113"/>
      <c r="B131" s="93"/>
      <c r="C131" s="93"/>
      <c r="D131" s="93"/>
      <c r="E131" s="93"/>
      <c r="H131" s="93"/>
      <c r="I131" s="93"/>
      <c r="L131" s="93"/>
      <c r="M131" s="93"/>
      <c r="N131" s="93"/>
      <c r="O131" s="93"/>
      <c r="P131" s="93"/>
      <c r="Q131" s="93"/>
      <c r="R131" s="93"/>
    </row>
    <row r="132" spans="1:18" s="92" customFormat="1">
      <c r="A132" s="113"/>
      <c r="B132" s="93"/>
      <c r="C132" s="93"/>
      <c r="D132" s="93"/>
      <c r="E132" s="93"/>
      <c r="H132" s="93"/>
      <c r="I132" s="93"/>
      <c r="L132" s="93"/>
      <c r="M132" s="93"/>
      <c r="N132" s="93"/>
      <c r="O132" s="93"/>
      <c r="P132" s="93"/>
      <c r="Q132" s="93"/>
      <c r="R132" s="93"/>
    </row>
    <row r="133" spans="1:18" s="92" customFormat="1">
      <c r="A133" s="113"/>
      <c r="B133" s="93"/>
      <c r="C133" s="93"/>
      <c r="D133" s="93"/>
      <c r="E133" s="93"/>
      <c r="H133" s="93"/>
      <c r="I133" s="93"/>
      <c r="L133" s="93"/>
      <c r="M133" s="93"/>
      <c r="N133" s="93"/>
      <c r="O133" s="93"/>
      <c r="P133" s="93"/>
      <c r="Q133" s="93"/>
      <c r="R133" s="93"/>
    </row>
    <row r="134" spans="1:18" s="92" customFormat="1">
      <c r="A134" s="113"/>
      <c r="B134" s="93"/>
      <c r="C134" s="93"/>
      <c r="D134" s="93"/>
      <c r="E134" s="93"/>
      <c r="H134" s="93"/>
      <c r="I134" s="93"/>
      <c r="L134" s="93"/>
      <c r="M134" s="93"/>
      <c r="N134" s="93"/>
      <c r="O134" s="93"/>
      <c r="P134" s="93"/>
      <c r="Q134" s="93"/>
      <c r="R134" s="93"/>
    </row>
    <row r="135" spans="1:18" s="92" customFormat="1">
      <c r="A135" s="113"/>
      <c r="B135" s="93"/>
      <c r="C135" s="93"/>
      <c r="D135" s="93"/>
      <c r="E135" s="93"/>
      <c r="H135" s="93"/>
      <c r="I135" s="93"/>
      <c r="L135" s="93"/>
      <c r="M135" s="93"/>
      <c r="N135" s="93"/>
      <c r="O135" s="93"/>
      <c r="P135" s="93"/>
      <c r="Q135" s="93"/>
      <c r="R135" s="93"/>
    </row>
    <row r="136" spans="1:18" s="92" customFormat="1">
      <c r="A136" s="116"/>
      <c r="B136" s="93"/>
      <c r="C136" s="93"/>
      <c r="D136" s="93"/>
      <c r="E136" s="93"/>
      <c r="H136" s="93"/>
      <c r="I136" s="93"/>
      <c r="L136" s="93"/>
      <c r="M136" s="93"/>
      <c r="N136" s="93"/>
      <c r="O136" s="93"/>
      <c r="P136" s="93"/>
      <c r="Q136" s="93"/>
      <c r="R136" s="93"/>
    </row>
    <row r="137" spans="1:18" s="92" customFormat="1">
      <c r="A137" s="116"/>
      <c r="B137" s="93"/>
      <c r="C137" s="93"/>
      <c r="D137" s="93"/>
      <c r="E137" s="93"/>
      <c r="H137" s="93"/>
      <c r="I137" s="93"/>
      <c r="L137" s="93"/>
      <c r="M137" s="93"/>
      <c r="N137" s="93"/>
      <c r="O137" s="93"/>
      <c r="P137" s="93"/>
      <c r="Q137" s="93"/>
      <c r="R137" s="93"/>
    </row>
    <row r="138" spans="1:18" s="92" customFormat="1">
      <c r="A138" s="116"/>
      <c r="B138" s="93"/>
      <c r="C138" s="93"/>
      <c r="D138" s="93"/>
      <c r="E138" s="93"/>
      <c r="H138" s="93"/>
      <c r="I138" s="93"/>
      <c r="L138" s="93"/>
      <c r="M138" s="93"/>
      <c r="N138" s="93"/>
      <c r="O138" s="93"/>
      <c r="P138" s="93"/>
      <c r="Q138" s="93"/>
      <c r="R138" s="93"/>
    </row>
    <row r="139" spans="1:18" s="92" customFormat="1">
      <c r="A139" s="116"/>
      <c r="B139" s="93"/>
      <c r="C139" s="93"/>
      <c r="D139" s="93"/>
      <c r="E139" s="93"/>
      <c r="H139" s="93"/>
      <c r="I139" s="93"/>
      <c r="L139" s="93"/>
      <c r="M139" s="93"/>
      <c r="N139" s="93"/>
      <c r="O139" s="93"/>
      <c r="P139" s="93"/>
      <c r="Q139" s="93"/>
      <c r="R139" s="93"/>
    </row>
    <row r="140" spans="1:18" s="92" customFormat="1">
      <c r="A140" s="116"/>
      <c r="B140" s="93"/>
      <c r="C140" s="93"/>
      <c r="D140" s="93"/>
      <c r="E140" s="93"/>
      <c r="H140" s="93"/>
      <c r="I140" s="93"/>
      <c r="L140" s="93"/>
      <c r="M140" s="93"/>
      <c r="N140" s="93"/>
      <c r="O140" s="93"/>
      <c r="P140" s="93"/>
      <c r="Q140" s="93"/>
      <c r="R140" s="93"/>
    </row>
    <row r="141" spans="1:18" s="92" customFormat="1">
      <c r="A141" s="116"/>
      <c r="B141" s="93"/>
      <c r="C141" s="93"/>
      <c r="D141" s="93"/>
      <c r="E141" s="93"/>
      <c r="H141" s="93"/>
      <c r="I141" s="93"/>
      <c r="L141" s="93"/>
      <c r="M141" s="93"/>
      <c r="N141" s="93"/>
      <c r="O141" s="93"/>
      <c r="P141" s="93"/>
      <c r="Q141" s="93"/>
      <c r="R141" s="93"/>
    </row>
    <row r="142" spans="1:18" s="92" customFormat="1">
      <c r="A142" s="116"/>
      <c r="B142" s="93"/>
      <c r="C142" s="93"/>
      <c r="D142" s="93"/>
      <c r="E142" s="93"/>
      <c r="H142" s="93"/>
      <c r="I142" s="93"/>
      <c r="L142" s="93"/>
      <c r="M142" s="93"/>
      <c r="N142" s="93"/>
      <c r="O142" s="93"/>
      <c r="P142" s="93"/>
      <c r="Q142" s="93"/>
      <c r="R142" s="93"/>
    </row>
    <row r="143" spans="1:18" s="92" customFormat="1">
      <c r="A143" s="116"/>
      <c r="B143" s="93"/>
      <c r="C143" s="93"/>
      <c r="D143" s="93"/>
      <c r="E143" s="93"/>
      <c r="H143" s="93"/>
      <c r="I143" s="93"/>
      <c r="L143" s="93"/>
      <c r="M143" s="93"/>
      <c r="N143" s="93"/>
      <c r="O143" s="93"/>
      <c r="P143" s="93"/>
      <c r="Q143" s="93"/>
      <c r="R143" s="93"/>
    </row>
    <row r="144" spans="1:18" s="92" customFormat="1">
      <c r="A144" s="116"/>
      <c r="B144" s="93"/>
      <c r="C144" s="93"/>
      <c r="D144" s="93"/>
      <c r="E144" s="93"/>
      <c r="H144" s="93"/>
      <c r="I144" s="93"/>
      <c r="L144" s="93"/>
      <c r="M144" s="93"/>
      <c r="N144" s="93"/>
      <c r="O144" s="93"/>
      <c r="P144" s="93"/>
      <c r="Q144" s="93"/>
      <c r="R144" s="93"/>
    </row>
    <row r="145" spans="1:18" s="92" customFormat="1">
      <c r="A145" s="116"/>
      <c r="B145" s="93"/>
      <c r="C145" s="93"/>
      <c r="D145" s="93"/>
      <c r="E145" s="93"/>
      <c r="H145" s="93"/>
      <c r="I145" s="93"/>
      <c r="L145" s="93"/>
      <c r="M145" s="93"/>
      <c r="N145" s="93"/>
      <c r="O145" s="93"/>
      <c r="P145" s="93"/>
      <c r="Q145" s="93"/>
      <c r="R145" s="93"/>
    </row>
    <row r="146" spans="1:18" s="92" customFormat="1">
      <c r="A146" s="116"/>
      <c r="B146" s="93"/>
      <c r="C146" s="93"/>
      <c r="D146" s="93"/>
      <c r="E146" s="93"/>
      <c r="H146" s="93"/>
      <c r="I146" s="93"/>
      <c r="L146" s="93"/>
      <c r="M146" s="93"/>
      <c r="N146" s="93"/>
      <c r="O146" s="93"/>
      <c r="P146" s="93"/>
      <c r="Q146" s="93"/>
      <c r="R146" s="93"/>
    </row>
    <row r="147" spans="1:18" s="92" customFormat="1">
      <c r="A147" s="116"/>
      <c r="B147" s="93"/>
      <c r="C147" s="93"/>
      <c r="D147" s="93"/>
      <c r="E147" s="93"/>
      <c r="H147" s="93"/>
      <c r="I147" s="93"/>
      <c r="L147" s="93"/>
      <c r="M147" s="93"/>
      <c r="N147" s="93"/>
      <c r="O147" s="93"/>
      <c r="P147" s="93"/>
      <c r="Q147" s="93"/>
      <c r="R147" s="93"/>
    </row>
    <row r="148" spans="1:18" s="92" customFormat="1">
      <c r="A148" s="116"/>
      <c r="B148" s="93"/>
      <c r="C148" s="93"/>
      <c r="D148" s="93"/>
      <c r="E148" s="93"/>
      <c r="H148" s="93"/>
      <c r="I148" s="93"/>
      <c r="L148" s="93"/>
      <c r="M148" s="93"/>
      <c r="N148" s="93"/>
      <c r="O148" s="93"/>
      <c r="P148" s="93"/>
      <c r="Q148" s="93"/>
      <c r="R148" s="93"/>
    </row>
    <row r="149" spans="1:18" s="92" customFormat="1">
      <c r="A149" s="116"/>
      <c r="B149" s="93"/>
      <c r="C149" s="93"/>
      <c r="D149" s="93"/>
      <c r="E149" s="93"/>
      <c r="H149" s="93"/>
      <c r="I149" s="93"/>
      <c r="L149" s="93"/>
      <c r="M149" s="93"/>
      <c r="N149" s="93"/>
      <c r="O149" s="93"/>
      <c r="P149" s="93"/>
      <c r="Q149" s="93"/>
      <c r="R149" s="93"/>
    </row>
    <row r="150" spans="1:18" s="92" customFormat="1">
      <c r="A150" s="116"/>
      <c r="B150" s="93"/>
      <c r="C150" s="93"/>
      <c r="D150" s="93"/>
      <c r="E150" s="93"/>
      <c r="H150" s="93"/>
      <c r="I150" s="93"/>
      <c r="L150" s="93"/>
      <c r="M150" s="93"/>
      <c r="N150" s="93"/>
      <c r="O150" s="93"/>
      <c r="P150" s="93"/>
      <c r="Q150" s="93"/>
      <c r="R150" s="93"/>
    </row>
    <row r="151" spans="1:18" s="92" customFormat="1">
      <c r="A151" s="116"/>
      <c r="B151" s="93"/>
      <c r="C151" s="93"/>
      <c r="D151" s="93"/>
      <c r="E151" s="93"/>
      <c r="H151" s="93"/>
      <c r="I151" s="93"/>
      <c r="L151" s="93"/>
      <c r="M151" s="93"/>
      <c r="N151" s="93"/>
      <c r="O151" s="93"/>
      <c r="P151" s="93"/>
      <c r="Q151" s="93"/>
      <c r="R151" s="93"/>
    </row>
    <row r="152" spans="1:18" s="92" customFormat="1">
      <c r="A152" s="116"/>
      <c r="B152" s="93"/>
      <c r="C152" s="93"/>
      <c r="D152" s="93"/>
      <c r="E152" s="93"/>
      <c r="H152" s="93"/>
      <c r="I152" s="93"/>
      <c r="L152" s="93"/>
      <c r="M152" s="93"/>
      <c r="N152" s="93"/>
      <c r="O152" s="93"/>
      <c r="P152" s="93"/>
      <c r="Q152" s="93"/>
      <c r="R152" s="93"/>
    </row>
    <row r="153" spans="1:18" s="92" customFormat="1">
      <c r="A153" s="116"/>
      <c r="B153" s="93"/>
      <c r="C153" s="93"/>
      <c r="D153" s="93"/>
      <c r="E153" s="93"/>
      <c r="H153" s="93"/>
      <c r="I153" s="93"/>
      <c r="L153" s="93"/>
      <c r="M153" s="93"/>
      <c r="N153" s="93"/>
      <c r="O153" s="93"/>
      <c r="P153" s="93"/>
      <c r="Q153" s="93"/>
      <c r="R153" s="93"/>
    </row>
    <row r="154" spans="1:18" s="92" customFormat="1">
      <c r="A154" s="116"/>
      <c r="B154" s="93"/>
      <c r="C154" s="93"/>
      <c r="D154" s="93"/>
      <c r="E154" s="93"/>
      <c r="H154" s="93"/>
      <c r="I154" s="93"/>
      <c r="L154" s="93"/>
      <c r="M154" s="93"/>
      <c r="N154" s="93"/>
      <c r="O154" s="93"/>
      <c r="P154" s="93"/>
      <c r="Q154" s="93"/>
      <c r="R154" s="93"/>
    </row>
    <row r="155" spans="1:18" s="92" customFormat="1">
      <c r="A155" s="116"/>
      <c r="B155" s="93"/>
      <c r="C155" s="93"/>
      <c r="D155" s="93"/>
      <c r="E155" s="93"/>
      <c r="H155" s="93"/>
      <c r="I155" s="93"/>
      <c r="L155" s="93"/>
      <c r="M155" s="93"/>
      <c r="N155" s="93"/>
      <c r="O155" s="93"/>
      <c r="P155" s="93"/>
      <c r="Q155" s="93"/>
      <c r="R155" s="93"/>
    </row>
    <row r="156" spans="1:18" s="92" customFormat="1">
      <c r="A156" s="116"/>
      <c r="B156" s="93"/>
      <c r="C156" s="93"/>
      <c r="D156" s="93"/>
      <c r="E156" s="93"/>
      <c r="H156" s="93"/>
      <c r="I156" s="93"/>
      <c r="L156" s="93"/>
      <c r="M156" s="93"/>
      <c r="N156" s="93"/>
      <c r="O156" s="93"/>
      <c r="P156" s="93"/>
      <c r="Q156" s="93"/>
      <c r="R156" s="93"/>
    </row>
    <row r="157" spans="1:18" s="92" customFormat="1">
      <c r="A157" s="116"/>
      <c r="B157" s="93"/>
      <c r="C157" s="93"/>
      <c r="D157" s="93"/>
      <c r="E157" s="93"/>
      <c r="H157" s="93"/>
      <c r="I157" s="93"/>
      <c r="L157" s="93"/>
      <c r="M157" s="93"/>
      <c r="N157" s="93"/>
      <c r="O157" s="93"/>
      <c r="P157" s="93"/>
      <c r="Q157" s="93"/>
      <c r="R157" s="93"/>
    </row>
    <row r="158" spans="1:18" s="92" customFormat="1">
      <c r="A158" s="116"/>
      <c r="B158" s="93"/>
      <c r="C158" s="93"/>
      <c r="D158" s="93"/>
      <c r="E158" s="93"/>
      <c r="H158" s="93"/>
      <c r="I158" s="93"/>
      <c r="L158" s="93"/>
      <c r="M158" s="93"/>
      <c r="N158" s="93"/>
      <c r="O158" s="93"/>
      <c r="P158" s="93"/>
      <c r="Q158" s="93"/>
      <c r="R158" s="93"/>
    </row>
    <row r="159" spans="1:18" s="92" customFormat="1">
      <c r="A159" s="116"/>
      <c r="B159" s="93"/>
      <c r="C159" s="93"/>
      <c r="D159" s="93"/>
      <c r="E159" s="93"/>
      <c r="H159" s="93"/>
      <c r="I159" s="93"/>
      <c r="L159" s="93"/>
      <c r="M159" s="93"/>
      <c r="N159" s="93"/>
      <c r="O159" s="93"/>
      <c r="P159" s="93"/>
      <c r="Q159" s="93"/>
      <c r="R159" s="93"/>
    </row>
    <row r="160" spans="1:18" s="92" customFormat="1">
      <c r="A160" s="116"/>
      <c r="B160" s="93"/>
      <c r="C160" s="93"/>
      <c r="D160" s="93"/>
      <c r="E160" s="93"/>
      <c r="H160" s="93"/>
      <c r="I160" s="93"/>
      <c r="L160" s="93"/>
      <c r="M160" s="93"/>
      <c r="N160" s="93"/>
      <c r="O160" s="93"/>
      <c r="P160" s="93"/>
      <c r="Q160" s="93"/>
      <c r="R160" s="93"/>
    </row>
    <row r="161" spans="1:18" s="92" customFormat="1">
      <c r="A161" s="116"/>
      <c r="B161" s="93"/>
      <c r="C161" s="93"/>
      <c r="D161" s="93"/>
      <c r="E161" s="93"/>
      <c r="H161" s="93"/>
      <c r="I161" s="93"/>
      <c r="L161" s="93"/>
      <c r="M161" s="93"/>
      <c r="N161" s="93"/>
      <c r="O161" s="93"/>
      <c r="P161" s="93"/>
      <c r="Q161" s="93"/>
      <c r="R161" s="93"/>
    </row>
    <row r="162" spans="1:18" s="92" customFormat="1">
      <c r="A162" s="116"/>
      <c r="B162" s="93"/>
      <c r="C162" s="93"/>
      <c r="D162" s="93"/>
      <c r="E162" s="93"/>
      <c r="H162" s="93"/>
      <c r="I162" s="93"/>
      <c r="L162" s="93"/>
      <c r="M162" s="93"/>
      <c r="N162" s="93"/>
      <c r="O162" s="93"/>
      <c r="P162" s="93"/>
      <c r="Q162" s="93"/>
      <c r="R162" s="93"/>
    </row>
    <row r="163" spans="1:18" s="92" customFormat="1">
      <c r="A163" s="116"/>
      <c r="B163" s="93"/>
      <c r="C163" s="93"/>
      <c r="D163" s="93"/>
      <c r="E163" s="93"/>
      <c r="H163" s="93"/>
      <c r="I163" s="93"/>
      <c r="L163" s="93"/>
      <c r="M163" s="93"/>
      <c r="N163" s="93"/>
      <c r="O163" s="93"/>
      <c r="P163" s="93"/>
      <c r="Q163" s="93"/>
      <c r="R163" s="93"/>
    </row>
    <row r="164" spans="1:18" s="92" customFormat="1">
      <c r="A164" s="116"/>
      <c r="B164" s="93"/>
      <c r="C164" s="93"/>
      <c r="D164" s="93"/>
      <c r="E164" s="93"/>
      <c r="H164" s="93"/>
      <c r="I164" s="93"/>
      <c r="L164" s="93"/>
      <c r="M164" s="93"/>
      <c r="N164" s="93"/>
      <c r="O164" s="93"/>
      <c r="P164" s="93"/>
      <c r="Q164" s="93"/>
      <c r="R164" s="93"/>
    </row>
    <row r="165" spans="1:18" s="92" customFormat="1">
      <c r="A165" s="116"/>
      <c r="B165" s="93"/>
      <c r="C165" s="93"/>
      <c r="D165" s="93"/>
      <c r="E165" s="93"/>
      <c r="H165" s="93"/>
      <c r="I165" s="93"/>
      <c r="L165" s="93"/>
      <c r="M165" s="93"/>
      <c r="N165" s="93"/>
      <c r="O165" s="93"/>
      <c r="P165" s="93"/>
      <c r="Q165" s="93"/>
      <c r="R165" s="93"/>
    </row>
    <row r="166" spans="1:18" s="92" customFormat="1">
      <c r="A166" s="116"/>
      <c r="B166" s="93"/>
      <c r="C166" s="93"/>
      <c r="D166" s="93"/>
      <c r="E166" s="93"/>
      <c r="H166" s="93"/>
      <c r="I166" s="93"/>
      <c r="L166" s="93"/>
      <c r="M166" s="93"/>
      <c r="N166" s="93"/>
      <c r="O166" s="93"/>
      <c r="P166" s="93"/>
      <c r="Q166" s="93"/>
      <c r="R166" s="93"/>
    </row>
    <row r="167" spans="1:18" s="92" customFormat="1">
      <c r="A167" s="116"/>
      <c r="B167" s="93"/>
      <c r="C167" s="93"/>
      <c r="D167" s="93"/>
      <c r="E167" s="93"/>
      <c r="H167" s="93"/>
      <c r="I167" s="93"/>
      <c r="L167" s="93"/>
      <c r="M167" s="93"/>
      <c r="N167" s="93"/>
      <c r="O167" s="93"/>
      <c r="P167" s="93"/>
      <c r="Q167" s="93"/>
      <c r="R167" s="93"/>
    </row>
    <row r="168" spans="1:18" s="92" customFormat="1">
      <c r="A168" s="116"/>
      <c r="B168" s="93"/>
      <c r="C168" s="93"/>
      <c r="D168" s="93"/>
      <c r="E168" s="93"/>
      <c r="H168" s="93"/>
      <c r="I168" s="93"/>
      <c r="L168" s="93"/>
      <c r="M168" s="93"/>
      <c r="N168" s="93"/>
      <c r="O168" s="93"/>
      <c r="P168" s="93"/>
      <c r="Q168" s="93"/>
      <c r="R168" s="93"/>
    </row>
    <row r="169" spans="1:18" s="92" customFormat="1">
      <c r="A169" s="116"/>
      <c r="B169" s="93"/>
      <c r="C169" s="93"/>
      <c r="D169" s="93"/>
      <c r="E169" s="93"/>
      <c r="H169" s="93"/>
      <c r="I169" s="93"/>
      <c r="L169" s="93"/>
      <c r="M169" s="93"/>
      <c r="N169" s="93"/>
      <c r="O169" s="93"/>
      <c r="P169" s="93"/>
      <c r="Q169" s="93"/>
      <c r="R169" s="93"/>
    </row>
    <row r="170" spans="1:18" s="92" customFormat="1">
      <c r="A170" s="116"/>
      <c r="B170" s="93"/>
      <c r="C170" s="93"/>
      <c r="D170" s="93"/>
      <c r="E170" s="93"/>
      <c r="H170" s="93"/>
      <c r="I170" s="93"/>
      <c r="L170" s="93"/>
      <c r="M170" s="93"/>
      <c r="N170" s="93"/>
      <c r="O170" s="93"/>
      <c r="P170" s="93"/>
      <c r="Q170" s="93"/>
      <c r="R170" s="93"/>
    </row>
    <row r="171" spans="1:18" s="92" customFormat="1">
      <c r="A171" s="116"/>
      <c r="B171" s="90"/>
      <c r="C171" s="90"/>
      <c r="D171" s="90"/>
      <c r="E171" s="93"/>
      <c r="H171" s="93"/>
      <c r="I171" s="93"/>
      <c r="L171" s="93"/>
      <c r="M171" s="93"/>
      <c r="N171" s="93"/>
      <c r="O171" s="93"/>
      <c r="P171" s="93"/>
      <c r="Q171" s="93"/>
      <c r="R171" s="93"/>
    </row>
    <row r="172" spans="1:18" s="92" customFormat="1">
      <c r="A172" s="116"/>
      <c r="B172" s="90"/>
      <c r="C172" s="90"/>
      <c r="D172" s="90"/>
      <c r="E172" s="93"/>
      <c r="H172" s="93"/>
      <c r="I172" s="93"/>
      <c r="L172" s="93"/>
      <c r="M172" s="93"/>
      <c r="N172" s="93"/>
      <c r="O172" s="93"/>
      <c r="P172" s="93"/>
      <c r="Q172" s="93"/>
      <c r="R172" s="93"/>
    </row>
    <row r="173" spans="1:18" s="92" customFormat="1">
      <c r="A173" s="116"/>
      <c r="B173" s="90"/>
      <c r="C173" s="90"/>
      <c r="D173" s="90"/>
      <c r="E173" s="93"/>
      <c r="H173" s="93"/>
      <c r="I173" s="93"/>
      <c r="L173" s="93"/>
      <c r="M173" s="93"/>
      <c r="N173" s="93"/>
      <c r="O173" s="93"/>
      <c r="P173" s="93"/>
      <c r="Q173" s="93"/>
      <c r="R173" s="93"/>
    </row>
    <row r="174" spans="1:18" s="92" customFormat="1">
      <c r="A174" s="116"/>
      <c r="B174" s="90"/>
      <c r="C174" s="90"/>
      <c r="D174" s="90"/>
      <c r="E174" s="93"/>
      <c r="H174" s="93"/>
      <c r="I174" s="93"/>
      <c r="L174" s="93"/>
      <c r="M174" s="93"/>
      <c r="N174" s="93"/>
      <c r="O174" s="93"/>
      <c r="P174" s="93"/>
      <c r="Q174" s="93"/>
      <c r="R174" s="93"/>
    </row>
    <row r="175" spans="1:18" s="92" customFormat="1">
      <c r="A175" s="116"/>
      <c r="B175" s="90"/>
      <c r="C175" s="90"/>
      <c r="D175" s="90"/>
      <c r="E175" s="93"/>
      <c r="H175" s="93"/>
      <c r="I175" s="93"/>
      <c r="L175" s="93"/>
      <c r="M175" s="93"/>
      <c r="N175" s="93"/>
      <c r="O175" s="93"/>
      <c r="P175" s="93"/>
      <c r="Q175" s="93"/>
      <c r="R175" s="93"/>
    </row>
    <row r="176" spans="1:18" s="92" customFormat="1">
      <c r="A176" s="116"/>
      <c r="B176" s="90"/>
      <c r="C176" s="90"/>
      <c r="D176" s="90"/>
      <c r="E176" s="93"/>
      <c r="H176" s="93"/>
      <c r="I176" s="93"/>
      <c r="L176" s="93"/>
      <c r="M176" s="93"/>
      <c r="N176" s="93"/>
      <c r="O176" s="93"/>
      <c r="P176" s="93"/>
      <c r="Q176" s="93"/>
      <c r="R176" s="93"/>
    </row>
    <row r="177" spans="1:18" s="92" customFormat="1">
      <c r="A177" s="116"/>
      <c r="B177" s="90"/>
      <c r="C177" s="90"/>
      <c r="D177" s="90"/>
      <c r="E177" s="93"/>
      <c r="H177" s="93"/>
      <c r="I177" s="93"/>
      <c r="L177" s="93"/>
      <c r="M177" s="93"/>
      <c r="N177" s="93"/>
      <c r="O177" s="93"/>
      <c r="P177" s="93"/>
      <c r="Q177" s="93"/>
      <c r="R177" s="93"/>
    </row>
    <row r="178" spans="1:18" s="92" customFormat="1">
      <c r="A178" s="116"/>
      <c r="B178" s="90"/>
      <c r="C178" s="90"/>
      <c r="D178" s="90"/>
      <c r="E178" s="93"/>
      <c r="H178" s="93"/>
      <c r="I178" s="93"/>
      <c r="L178" s="93"/>
      <c r="M178" s="93"/>
      <c r="N178" s="93"/>
      <c r="O178" s="93"/>
      <c r="P178" s="93"/>
      <c r="Q178" s="93"/>
      <c r="R178" s="93"/>
    </row>
    <row r="179" spans="1:18" s="92" customFormat="1">
      <c r="A179" s="116"/>
      <c r="B179" s="90"/>
      <c r="C179" s="90"/>
      <c r="D179" s="90"/>
      <c r="E179" s="93"/>
      <c r="H179" s="93"/>
      <c r="I179" s="93"/>
      <c r="L179" s="93"/>
      <c r="M179" s="93"/>
      <c r="N179" s="93"/>
      <c r="O179" s="93"/>
      <c r="P179" s="93"/>
      <c r="Q179" s="93"/>
      <c r="R179" s="93"/>
    </row>
    <row r="180" spans="1:18" s="92" customFormat="1">
      <c r="A180" s="116"/>
      <c r="B180" s="90"/>
      <c r="C180" s="90"/>
      <c r="D180" s="90"/>
      <c r="E180" s="93"/>
      <c r="H180" s="93"/>
      <c r="I180" s="93"/>
      <c r="L180" s="93"/>
      <c r="M180" s="93"/>
      <c r="N180" s="93"/>
      <c r="O180" s="93"/>
      <c r="P180" s="93"/>
      <c r="Q180" s="93"/>
      <c r="R180" s="93"/>
    </row>
    <row r="181" spans="1:18" s="92" customFormat="1">
      <c r="A181" s="116"/>
      <c r="B181" s="90"/>
      <c r="C181" s="90"/>
      <c r="D181" s="90"/>
      <c r="E181" s="93"/>
      <c r="H181" s="93"/>
      <c r="I181" s="93"/>
      <c r="L181" s="93"/>
      <c r="M181" s="93"/>
      <c r="N181" s="93"/>
      <c r="O181" s="93"/>
      <c r="P181" s="93"/>
      <c r="Q181" s="93"/>
      <c r="R181" s="93"/>
    </row>
    <row r="182" spans="1:18" s="92" customFormat="1">
      <c r="A182" s="116"/>
      <c r="B182" s="90"/>
      <c r="C182" s="90"/>
      <c r="D182" s="90"/>
      <c r="E182" s="93"/>
      <c r="H182" s="93"/>
      <c r="I182" s="93"/>
      <c r="L182" s="93"/>
      <c r="M182" s="93"/>
      <c r="N182" s="93"/>
      <c r="O182" s="93"/>
      <c r="P182" s="93"/>
      <c r="Q182" s="93"/>
      <c r="R182" s="93"/>
    </row>
    <row r="183" spans="1:18" s="92" customFormat="1">
      <c r="A183" s="116"/>
      <c r="B183" s="90"/>
      <c r="C183" s="90"/>
      <c r="D183" s="90"/>
      <c r="E183" s="93"/>
      <c r="H183" s="93"/>
      <c r="I183" s="93"/>
      <c r="L183" s="93"/>
      <c r="M183" s="93"/>
      <c r="N183" s="93"/>
      <c r="O183" s="93"/>
      <c r="P183" s="93"/>
      <c r="Q183" s="93"/>
      <c r="R183" s="93"/>
    </row>
    <row r="184" spans="1:18" s="92" customFormat="1">
      <c r="A184" s="116"/>
      <c r="B184" s="90"/>
      <c r="C184" s="90"/>
      <c r="D184" s="90"/>
      <c r="E184" s="93"/>
      <c r="H184" s="93"/>
      <c r="I184" s="93"/>
      <c r="L184" s="93"/>
      <c r="M184" s="93"/>
      <c r="N184" s="93"/>
      <c r="O184" s="93"/>
      <c r="P184" s="93"/>
      <c r="Q184" s="93"/>
      <c r="R184" s="93"/>
    </row>
    <row r="185" spans="1:18" s="92" customFormat="1">
      <c r="A185" s="116"/>
      <c r="B185" s="90"/>
      <c r="C185" s="90"/>
      <c r="D185" s="90"/>
      <c r="E185" s="93"/>
      <c r="H185" s="93"/>
      <c r="I185" s="93"/>
      <c r="L185" s="93"/>
      <c r="M185" s="93"/>
      <c r="N185" s="93"/>
      <c r="O185" s="93"/>
      <c r="P185" s="93"/>
      <c r="Q185" s="93"/>
      <c r="R185" s="93"/>
    </row>
    <row r="186" spans="1:18" s="92" customFormat="1">
      <c r="A186" s="116"/>
      <c r="B186" s="90"/>
      <c r="C186" s="90"/>
      <c r="D186" s="90"/>
      <c r="E186" s="90"/>
      <c r="F186" s="88"/>
      <c r="G186" s="90"/>
      <c r="H186" s="90"/>
      <c r="I186" s="90"/>
      <c r="L186" s="93"/>
      <c r="M186" s="93"/>
      <c r="N186" s="93"/>
      <c r="O186" s="93"/>
      <c r="P186" s="93"/>
      <c r="Q186" s="93"/>
      <c r="R186" s="93"/>
    </row>
    <row r="187" spans="1:18" s="92" customFormat="1">
      <c r="A187" s="116"/>
      <c r="B187" s="90"/>
      <c r="C187" s="90"/>
      <c r="D187" s="90"/>
      <c r="E187" s="90"/>
      <c r="F187" s="88"/>
      <c r="G187" s="90"/>
      <c r="H187" s="90"/>
      <c r="I187" s="90"/>
      <c r="J187" s="88"/>
      <c r="K187" s="90"/>
      <c r="L187" s="90"/>
      <c r="M187" s="90"/>
      <c r="N187" s="90"/>
      <c r="O187" s="90"/>
      <c r="P187" s="90"/>
      <c r="Q187" s="90"/>
      <c r="R187" s="90"/>
    </row>
    <row r="188" spans="1:18" s="92" customFormat="1">
      <c r="A188" s="116"/>
      <c r="B188" s="90"/>
      <c r="C188" s="90"/>
      <c r="D188" s="90"/>
      <c r="E188" s="90"/>
      <c r="F188" s="88"/>
      <c r="G188" s="90"/>
      <c r="H188" s="90"/>
      <c r="I188" s="90"/>
      <c r="J188" s="88"/>
      <c r="K188" s="90"/>
      <c r="L188" s="90"/>
      <c r="M188" s="90"/>
      <c r="N188" s="90"/>
      <c r="O188" s="90"/>
      <c r="P188" s="90"/>
      <c r="Q188" s="90"/>
      <c r="R188" s="90"/>
    </row>
    <row r="189" spans="1:18" s="92" customFormat="1">
      <c r="A189" s="116"/>
      <c r="B189" s="90"/>
      <c r="C189" s="90"/>
      <c r="D189" s="90"/>
      <c r="E189" s="90"/>
      <c r="F189" s="88"/>
      <c r="G189" s="90"/>
      <c r="H189" s="90"/>
      <c r="I189" s="90"/>
      <c r="J189" s="88"/>
      <c r="K189" s="90"/>
      <c r="L189" s="90"/>
      <c r="M189" s="90"/>
      <c r="N189" s="90"/>
      <c r="O189" s="90"/>
      <c r="P189" s="90"/>
      <c r="Q189" s="90"/>
      <c r="R189" s="90"/>
    </row>
    <row r="190" spans="1:18" s="92" customFormat="1">
      <c r="A190" s="116"/>
      <c r="B190" s="90"/>
      <c r="C190" s="90"/>
      <c r="D190" s="90"/>
      <c r="E190" s="90"/>
      <c r="F190" s="88"/>
      <c r="G190" s="90"/>
      <c r="H190" s="90"/>
      <c r="I190" s="90"/>
      <c r="J190" s="88"/>
      <c r="K190" s="90"/>
      <c r="L190" s="90"/>
      <c r="M190" s="90"/>
      <c r="N190" s="90"/>
      <c r="O190" s="90"/>
      <c r="P190" s="90"/>
      <c r="Q190" s="90"/>
      <c r="R190" s="90"/>
    </row>
    <row r="191" spans="1:18" s="92" customFormat="1">
      <c r="A191" s="78"/>
      <c r="B191" s="90"/>
      <c r="C191" s="90"/>
      <c r="D191" s="90"/>
      <c r="E191" s="90"/>
      <c r="F191" s="88"/>
      <c r="G191" s="90"/>
      <c r="H191" s="90"/>
      <c r="I191" s="90"/>
      <c r="J191" s="88"/>
      <c r="K191" s="90"/>
      <c r="L191" s="90"/>
      <c r="M191" s="90"/>
      <c r="N191" s="90"/>
      <c r="O191" s="90"/>
      <c r="P191" s="90"/>
      <c r="Q191" s="90"/>
      <c r="R191" s="90"/>
    </row>
    <row r="192" spans="1:18" s="92" customFormat="1">
      <c r="A192" s="78"/>
      <c r="B192" s="90"/>
      <c r="C192" s="90"/>
      <c r="D192" s="90"/>
      <c r="E192" s="90"/>
      <c r="F192" s="88"/>
      <c r="G192" s="90"/>
      <c r="H192" s="90"/>
      <c r="I192" s="90"/>
      <c r="J192" s="88"/>
      <c r="K192" s="90"/>
      <c r="L192" s="90"/>
      <c r="M192" s="90"/>
      <c r="N192" s="90"/>
      <c r="O192" s="90"/>
      <c r="P192" s="90"/>
      <c r="Q192" s="90"/>
      <c r="R192" s="90"/>
    </row>
    <row r="193" spans="1:18" s="92" customFormat="1">
      <c r="A193" s="78"/>
      <c r="B193" s="90"/>
      <c r="C193" s="90"/>
      <c r="D193" s="90"/>
      <c r="E193" s="90"/>
      <c r="F193" s="88"/>
      <c r="G193" s="90"/>
      <c r="H193" s="90"/>
      <c r="I193" s="90"/>
      <c r="J193" s="88"/>
      <c r="K193" s="90"/>
      <c r="L193" s="90"/>
      <c r="M193" s="90"/>
      <c r="N193" s="90"/>
      <c r="O193" s="90"/>
      <c r="P193" s="90"/>
      <c r="Q193" s="90"/>
      <c r="R193" s="90"/>
    </row>
    <row r="194" spans="1:18" s="92" customFormat="1">
      <c r="A194" s="78"/>
      <c r="B194" s="90"/>
      <c r="C194" s="90"/>
      <c r="D194" s="90"/>
      <c r="E194" s="90"/>
      <c r="F194" s="88"/>
      <c r="G194" s="90"/>
      <c r="H194" s="90"/>
      <c r="I194" s="90"/>
      <c r="J194" s="88"/>
      <c r="K194" s="90"/>
      <c r="L194" s="90"/>
      <c r="M194" s="90"/>
      <c r="N194" s="90"/>
      <c r="O194" s="90"/>
      <c r="P194" s="90"/>
      <c r="Q194" s="90"/>
      <c r="R194" s="90"/>
    </row>
    <row r="195" spans="1:18" s="92" customFormat="1">
      <c r="A195" s="78"/>
      <c r="B195" s="90"/>
      <c r="C195" s="90"/>
      <c r="D195" s="90"/>
      <c r="E195" s="90"/>
      <c r="F195" s="88"/>
      <c r="G195" s="90"/>
      <c r="H195" s="90"/>
      <c r="I195" s="90"/>
      <c r="J195" s="88"/>
      <c r="K195" s="90"/>
      <c r="L195" s="90"/>
      <c r="M195" s="90"/>
      <c r="N195" s="90"/>
      <c r="O195" s="90"/>
      <c r="P195" s="90"/>
      <c r="Q195" s="90"/>
      <c r="R195" s="90"/>
    </row>
    <row r="196" spans="1:18" s="92" customFormat="1">
      <c r="A196" s="78"/>
      <c r="B196" s="90"/>
      <c r="C196" s="90"/>
      <c r="D196" s="90"/>
      <c r="E196" s="90"/>
      <c r="F196" s="88"/>
      <c r="G196" s="90"/>
      <c r="H196" s="90"/>
      <c r="I196" s="90"/>
      <c r="J196" s="88"/>
      <c r="K196" s="90"/>
      <c r="L196" s="90"/>
      <c r="M196" s="90"/>
      <c r="N196" s="90"/>
      <c r="O196" s="90"/>
      <c r="P196" s="90"/>
      <c r="Q196" s="90"/>
      <c r="R196" s="90"/>
    </row>
    <row r="197" spans="1:18" s="92" customFormat="1">
      <c r="A197" s="78"/>
      <c r="B197" s="90"/>
      <c r="C197" s="90"/>
      <c r="D197" s="90"/>
      <c r="E197" s="90"/>
      <c r="F197" s="88"/>
      <c r="G197" s="90"/>
      <c r="H197" s="90"/>
      <c r="I197" s="90"/>
      <c r="J197" s="88"/>
      <c r="K197" s="90"/>
      <c r="L197" s="90"/>
      <c r="M197" s="90"/>
      <c r="N197" s="90"/>
      <c r="O197" s="90"/>
      <c r="P197" s="90"/>
      <c r="Q197" s="90"/>
      <c r="R197" s="90"/>
    </row>
    <row r="198" spans="1:18" s="92" customFormat="1">
      <c r="A198" s="78"/>
      <c r="B198" s="90"/>
      <c r="C198" s="90"/>
      <c r="D198" s="90"/>
      <c r="E198" s="90"/>
      <c r="F198" s="88"/>
      <c r="G198" s="90"/>
      <c r="H198" s="90"/>
      <c r="I198" s="90"/>
      <c r="J198" s="88"/>
      <c r="K198" s="90"/>
      <c r="L198" s="90"/>
      <c r="M198" s="90"/>
      <c r="N198" s="90"/>
      <c r="O198" s="90"/>
      <c r="P198" s="90"/>
      <c r="Q198" s="90"/>
      <c r="R198" s="90"/>
    </row>
    <row r="199" spans="1:18" s="92" customFormat="1">
      <c r="A199" s="78"/>
      <c r="B199" s="90"/>
      <c r="C199" s="90"/>
      <c r="D199" s="90"/>
      <c r="E199" s="90"/>
      <c r="F199" s="88"/>
      <c r="G199" s="90"/>
      <c r="H199" s="90"/>
      <c r="I199" s="90"/>
      <c r="J199" s="88"/>
      <c r="K199" s="90"/>
      <c r="L199" s="90"/>
      <c r="M199" s="90"/>
      <c r="N199" s="90"/>
      <c r="O199" s="90"/>
      <c r="P199" s="90"/>
      <c r="Q199" s="90"/>
      <c r="R199" s="90"/>
    </row>
    <row r="200" spans="1:18" s="92" customFormat="1">
      <c r="B200" s="90"/>
      <c r="C200" s="90"/>
      <c r="D200" s="90"/>
      <c r="E200" s="90"/>
      <c r="F200" s="88"/>
      <c r="G200" s="90"/>
      <c r="H200" s="90"/>
      <c r="I200" s="90"/>
      <c r="J200" s="88"/>
      <c r="K200" s="90"/>
      <c r="L200" s="90"/>
      <c r="M200" s="90"/>
      <c r="N200" s="90"/>
      <c r="O200" s="90"/>
      <c r="P200" s="90"/>
      <c r="Q200" s="90"/>
      <c r="R200" s="90"/>
    </row>
  </sheetData>
  <mergeCells count="1">
    <mergeCell ref="A104:A10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T200"/>
  <sheetViews>
    <sheetView topLeftCell="A85" workbookViewId="0">
      <selection activeCell="Y27" sqref="Y27"/>
    </sheetView>
  </sheetViews>
  <sheetFormatPr defaultRowHeight="15.9"/>
  <cols>
    <col min="1" max="1" width="9.23046875" style="88"/>
    <col min="2" max="2" width="0" style="90" hidden="1" customWidth="1"/>
    <col min="3" max="3" width="10.69140625" style="90" hidden="1" customWidth="1"/>
    <col min="4" max="4" width="11.84375" style="90" hidden="1" customWidth="1"/>
    <col min="5" max="5" width="10.15234375" style="90" hidden="1" customWidth="1"/>
    <col min="6" max="6" width="12.84375" style="90" hidden="1" customWidth="1"/>
    <col min="7" max="7" width="0" style="90" hidden="1" customWidth="1"/>
    <col min="8" max="8" width="10.69140625" style="90" hidden="1" customWidth="1"/>
    <col min="9" max="9" width="11.84375" style="90" hidden="1" customWidth="1"/>
    <col min="10" max="10" width="9.23046875" style="88"/>
    <col min="11" max="11" width="9.15234375" style="90" hidden="1" customWidth="1"/>
    <col min="12" max="12" width="10.69140625" style="90" hidden="1" customWidth="1"/>
    <col min="13" max="13" width="11.84375" style="90" hidden="1" customWidth="1"/>
    <col min="14" max="14" width="10.15234375" style="90" hidden="1" customWidth="1"/>
    <col min="15" max="15" width="12.84375" style="90" hidden="1" customWidth="1"/>
    <col min="16" max="16" width="12.15234375" style="90" hidden="1" customWidth="1"/>
    <col min="17" max="18" width="11" style="161" customWidth="1"/>
    <col min="19" max="229" width="9.23046875" style="88"/>
    <col min="230" max="230" width="18.15234375" style="88" bestFit="1" customWidth="1"/>
    <col min="231" max="237" width="9.23046875" style="88"/>
    <col min="238" max="238" width="16" style="88" customWidth="1"/>
    <col min="239" max="239" width="10.53515625" style="88" bestFit="1" customWidth="1"/>
    <col min="240" max="485" width="9.23046875" style="88"/>
    <col min="486" max="486" width="18.15234375" style="88" bestFit="1" customWidth="1"/>
    <col min="487" max="493" width="9.23046875" style="88"/>
    <col min="494" max="494" width="16" style="88" customWidth="1"/>
    <col min="495" max="495" width="10.53515625" style="88" bestFit="1" customWidth="1"/>
    <col min="496" max="741" width="9.23046875" style="88"/>
    <col min="742" max="742" width="18.15234375" style="88" bestFit="1" customWidth="1"/>
    <col min="743" max="749" width="9.23046875" style="88"/>
    <col min="750" max="750" width="16" style="88" customWidth="1"/>
    <col min="751" max="751" width="10.53515625" style="88" bestFit="1" customWidth="1"/>
    <col min="752" max="997" width="9.23046875" style="88"/>
    <col min="998" max="998" width="18.15234375" style="88" bestFit="1" customWidth="1"/>
    <col min="999" max="1005" width="9.23046875" style="88"/>
    <col min="1006" max="1006" width="16" style="88" customWidth="1"/>
    <col min="1007" max="1007" width="10.53515625" style="88" bestFit="1" customWidth="1"/>
    <col min="1008" max="1253" width="9.23046875" style="88"/>
    <col min="1254" max="1254" width="18.15234375" style="88" bestFit="1" customWidth="1"/>
    <col min="1255" max="1261" width="9.23046875" style="88"/>
    <col min="1262" max="1262" width="16" style="88" customWidth="1"/>
    <col min="1263" max="1263" width="10.53515625" style="88" bestFit="1" customWidth="1"/>
    <col min="1264" max="1509" width="9.23046875" style="88"/>
    <col min="1510" max="1510" width="18.15234375" style="88" bestFit="1" customWidth="1"/>
    <col min="1511" max="1517" width="9.23046875" style="88"/>
    <col min="1518" max="1518" width="16" style="88" customWidth="1"/>
    <col min="1519" max="1519" width="10.53515625" style="88" bestFit="1" customWidth="1"/>
    <col min="1520" max="1765" width="9.23046875" style="88"/>
    <col min="1766" max="1766" width="18.15234375" style="88" bestFit="1" customWidth="1"/>
    <col min="1767" max="1773" width="9.23046875" style="88"/>
    <col min="1774" max="1774" width="16" style="88" customWidth="1"/>
    <col min="1775" max="1775" width="10.53515625" style="88" bestFit="1" customWidth="1"/>
    <col min="1776" max="2021" width="9.23046875" style="88"/>
    <col min="2022" max="2022" width="18.15234375" style="88" bestFit="1" customWidth="1"/>
    <col min="2023" max="2029" width="9.23046875" style="88"/>
    <col min="2030" max="2030" width="16" style="88" customWidth="1"/>
    <col min="2031" max="2031" width="10.53515625" style="88" bestFit="1" customWidth="1"/>
    <col min="2032" max="2277" width="9.23046875" style="88"/>
    <col min="2278" max="2278" width="18.15234375" style="88" bestFit="1" customWidth="1"/>
    <col min="2279" max="2285" width="9.23046875" style="88"/>
    <col min="2286" max="2286" width="16" style="88" customWidth="1"/>
    <col min="2287" max="2287" width="10.53515625" style="88" bestFit="1" customWidth="1"/>
    <col min="2288" max="2533" width="9.23046875" style="88"/>
    <col min="2534" max="2534" width="18.15234375" style="88" bestFit="1" customWidth="1"/>
    <col min="2535" max="2541" width="9.23046875" style="88"/>
    <col min="2542" max="2542" width="16" style="88" customWidth="1"/>
    <col min="2543" max="2543" width="10.53515625" style="88" bestFit="1" customWidth="1"/>
    <col min="2544" max="2789" width="9.23046875" style="88"/>
    <col min="2790" max="2790" width="18.15234375" style="88" bestFit="1" customWidth="1"/>
    <col min="2791" max="2797" width="9.23046875" style="88"/>
    <col min="2798" max="2798" width="16" style="88" customWidth="1"/>
    <col min="2799" max="2799" width="10.53515625" style="88" bestFit="1" customWidth="1"/>
    <col min="2800" max="3045" width="9.23046875" style="88"/>
    <col min="3046" max="3046" width="18.15234375" style="88" bestFit="1" customWidth="1"/>
    <col min="3047" max="3053" width="9.23046875" style="88"/>
    <col min="3054" max="3054" width="16" style="88" customWidth="1"/>
    <col min="3055" max="3055" width="10.53515625" style="88" bestFit="1" customWidth="1"/>
    <col min="3056" max="3301" width="9.23046875" style="88"/>
    <col min="3302" max="3302" width="18.15234375" style="88" bestFit="1" customWidth="1"/>
    <col min="3303" max="3309" width="9.23046875" style="88"/>
    <col min="3310" max="3310" width="16" style="88" customWidth="1"/>
    <col min="3311" max="3311" width="10.53515625" style="88" bestFit="1" customWidth="1"/>
    <col min="3312" max="3557" width="9.23046875" style="88"/>
    <col min="3558" max="3558" width="18.15234375" style="88" bestFit="1" customWidth="1"/>
    <col min="3559" max="3565" width="9.23046875" style="88"/>
    <col min="3566" max="3566" width="16" style="88" customWidth="1"/>
    <col min="3567" max="3567" width="10.53515625" style="88" bestFit="1" customWidth="1"/>
    <col min="3568" max="3813" width="9.23046875" style="88"/>
    <col min="3814" max="3814" width="18.15234375" style="88" bestFit="1" customWidth="1"/>
    <col min="3815" max="3821" width="9.23046875" style="88"/>
    <col min="3822" max="3822" width="16" style="88" customWidth="1"/>
    <col min="3823" max="3823" width="10.53515625" style="88" bestFit="1" customWidth="1"/>
    <col min="3824" max="4069" width="9.23046875" style="88"/>
    <col min="4070" max="4070" width="18.15234375" style="88" bestFit="1" customWidth="1"/>
    <col min="4071" max="4077" width="9.23046875" style="88"/>
    <col min="4078" max="4078" width="16" style="88" customWidth="1"/>
    <col min="4079" max="4079" width="10.53515625" style="88" bestFit="1" customWidth="1"/>
    <col min="4080" max="4325" width="9.23046875" style="88"/>
    <col min="4326" max="4326" width="18.15234375" style="88" bestFit="1" customWidth="1"/>
    <col min="4327" max="4333" width="9.23046875" style="88"/>
    <col min="4334" max="4334" width="16" style="88" customWidth="1"/>
    <col min="4335" max="4335" width="10.53515625" style="88" bestFit="1" customWidth="1"/>
    <col min="4336" max="4581" width="9.23046875" style="88"/>
    <col min="4582" max="4582" width="18.15234375" style="88" bestFit="1" customWidth="1"/>
    <col min="4583" max="4589" width="9.23046875" style="88"/>
    <col min="4590" max="4590" width="16" style="88" customWidth="1"/>
    <col min="4591" max="4591" width="10.53515625" style="88" bestFit="1" customWidth="1"/>
    <col min="4592" max="4837" width="9.23046875" style="88"/>
    <col min="4838" max="4838" width="18.15234375" style="88" bestFit="1" customWidth="1"/>
    <col min="4839" max="4845" width="9.23046875" style="88"/>
    <col min="4846" max="4846" width="16" style="88" customWidth="1"/>
    <col min="4847" max="4847" width="10.53515625" style="88" bestFit="1" customWidth="1"/>
    <col min="4848" max="5093" width="9.23046875" style="88"/>
    <col min="5094" max="5094" width="18.15234375" style="88" bestFit="1" customWidth="1"/>
    <col min="5095" max="5101" width="9.23046875" style="88"/>
    <col min="5102" max="5102" width="16" style="88" customWidth="1"/>
    <col min="5103" max="5103" width="10.53515625" style="88" bestFit="1" customWidth="1"/>
    <col min="5104" max="5349" width="9.23046875" style="88"/>
    <col min="5350" max="5350" width="18.15234375" style="88" bestFit="1" customWidth="1"/>
    <col min="5351" max="5357" width="9.23046875" style="88"/>
    <col min="5358" max="5358" width="16" style="88" customWidth="1"/>
    <col min="5359" max="5359" width="10.53515625" style="88" bestFit="1" customWidth="1"/>
    <col min="5360" max="5605" width="9.23046875" style="88"/>
    <col min="5606" max="5606" width="18.15234375" style="88" bestFit="1" customWidth="1"/>
    <col min="5607" max="5613" width="9.23046875" style="88"/>
    <col min="5614" max="5614" width="16" style="88" customWidth="1"/>
    <col min="5615" max="5615" width="10.53515625" style="88" bestFit="1" customWidth="1"/>
    <col min="5616" max="5861" width="9.23046875" style="88"/>
    <col min="5862" max="5862" width="18.15234375" style="88" bestFit="1" customWidth="1"/>
    <col min="5863" max="5869" width="9.23046875" style="88"/>
    <col min="5870" max="5870" width="16" style="88" customWidth="1"/>
    <col min="5871" max="5871" width="10.53515625" style="88" bestFit="1" customWidth="1"/>
    <col min="5872" max="6117" width="9.23046875" style="88"/>
    <col min="6118" max="6118" width="18.15234375" style="88" bestFit="1" customWidth="1"/>
    <col min="6119" max="6125" width="9.23046875" style="88"/>
    <col min="6126" max="6126" width="16" style="88" customWidth="1"/>
    <col min="6127" max="6127" width="10.53515625" style="88" bestFit="1" customWidth="1"/>
    <col min="6128" max="6373" width="9.23046875" style="88"/>
    <col min="6374" max="6374" width="18.15234375" style="88" bestFit="1" customWidth="1"/>
    <col min="6375" max="6381" width="9.23046875" style="88"/>
    <col min="6382" max="6382" width="16" style="88" customWidth="1"/>
    <col min="6383" max="6383" width="10.53515625" style="88" bestFit="1" customWidth="1"/>
    <col min="6384" max="6629" width="9.23046875" style="88"/>
    <col min="6630" max="6630" width="18.15234375" style="88" bestFit="1" customWidth="1"/>
    <col min="6631" max="6637" width="9.23046875" style="88"/>
    <col min="6638" max="6638" width="16" style="88" customWidth="1"/>
    <col min="6639" max="6639" width="10.53515625" style="88" bestFit="1" customWidth="1"/>
    <col min="6640" max="6885" width="9.23046875" style="88"/>
    <col min="6886" max="6886" width="18.15234375" style="88" bestFit="1" customWidth="1"/>
    <col min="6887" max="6893" width="9.23046875" style="88"/>
    <col min="6894" max="6894" width="16" style="88" customWidth="1"/>
    <col min="6895" max="6895" width="10.53515625" style="88" bestFit="1" customWidth="1"/>
    <col min="6896" max="7141" width="9.23046875" style="88"/>
    <col min="7142" max="7142" width="18.15234375" style="88" bestFit="1" customWidth="1"/>
    <col min="7143" max="7149" width="9.23046875" style="88"/>
    <col min="7150" max="7150" width="16" style="88" customWidth="1"/>
    <col min="7151" max="7151" width="10.53515625" style="88" bestFit="1" customWidth="1"/>
    <col min="7152" max="7397" width="9.23046875" style="88"/>
    <col min="7398" max="7398" width="18.15234375" style="88" bestFit="1" customWidth="1"/>
    <col min="7399" max="7405" width="9.23046875" style="88"/>
    <col min="7406" max="7406" width="16" style="88" customWidth="1"/>
    <col min="7407" max="7407" width="10.53515625" style="88" bestFit="1" customWidth="1"/>
    <col min="7408" max="7653" width="9.23046875" style="88"/>
    <col min="7654" max="7654" width="18.15234375" style="88" bestFit="1" customWidth="1"/>
    <col min="7655" max="7661" width="9.23046875" style="88"/>
    <col min="7662" max="7662" width="16" style="88" customWidth="1"/>
    <col min="7663" max="7663" width="10.53515625" style="88" bestFit="1" customWidth="1"/>
    <col min="7664" max="7909" width="9.23046875" style="88"/>
    <col min="7910" max="7910" width="18.15234375" style="88" bestFit="1" customWidth="1"/>
    <col min="7911" max="7917" width="9.23046875" style="88"/>
    <col min="7918" max="7918" width="16" style="88" customWidth="1"/>
    <col min="7919" max="7919" width="10.53515625" style="88" bestFit="1" customWidth="1"/>
    <col min="7920" max="8165" width="9.23046875" style="88"/>
    <col min="8166" max="8166" width="18.15234375" style="88" bestFit="1" customWidth="1"/>
    <col min="8167" max="8173" width="9.23046875" style="88"/>
    <col min="8174" max="8174" width="16" style="88" customWidth="1"/>
    <col min="8175" max="8175" width="10.53515625" style="88" bestFit="1" customWidth="1"/>
    <col min="8176" max="8421" width="9.23046875" style="88"/>
    <col min="8422" max="8422" width="18.15234375" style="88" bestFit="1" customWidth="1"/>
    <col min="8423" max="8429" width="9.23046875" style="88"/>
    <col min="8430" max="8430" width="16" style="88" customWidth="1"/>
    <col min="8431" max="8431" width="10.53515625" style="88" bestFit="1" customWidth="1"/>
    <col min="8432" max="8677" width="9.23046875" style="88"/>
    <col min="8678" max="8678" width="18.15234375" style="88" bestFit="1" customWidth="1"/>
    <col min="8679" max="8685" width="9.23046875" style="88"/>
    <col min="8686" max="8686" width="16" style="88" customWidth="1"/>
    <col min="8687" max="8687" width="10.53515625" style="88" bestFit="1" customWidth="1"/>
    <col min="8688" max="8933" width="9.23046875" style="88"/>
    <col min="8934" max="8934" width="18.15234375" style="88" bestFit="1" customWidth="1"/>
    <col min="8935" max="8941" width="9.23046875" style="88"/>
    <col min="8942" max="8942" width="16" style="88" customWidth="1"/>
    <col min="8943" max="8943" width="10.53515625" style="88" bestFit="1" customWidth="1"/>
    <col min="8944" max="9189" width="9.23046875" style="88"/>
    <col min="9190" max="9190" width="18.15234375" style="88" bestFit="1" customWidth="1"/>
    <col min="9191" max="9197" width="9.23046875" style="88"/>
    <col min="9198" max="9198" width="16" style="88" customWidth="1"/>
    <col min="9199" max="9199" width="10.53515625" style="88" bestFit="1" customWidth="1"/>
    <col min="9200" max="9445" width="9.23046875" style="88"/>
    <col min="9446" max="9446" width="18.15234375" style="88" bestFit="1" customWidth="1"/>
    <col min="9447" max="9453" width="9.23046875" style="88"/>
    <col min="9454" max="9454" width="16" style="88" customWidth="1"/>
    <col min="9455" max="9455" width="10.53515625" style="88" bestFit="1" customWidth="1"/>
    <col min="9456" max="9701" width="9.23046875" style="88"/>
    <col min="9702" max="9702" width="18.15234375" style="88" bestFit="1" customWidth="1"/>
    <col min="9703" max="9709" width="9.23046875" style="88"/>
    <col min="9710" max="9710" width="16" style="88" customWidth="1"/>
    <col min="9711" max="9711" width="10.53515625" style="88" bestFit="1" customWidth="1"/>
    <col min="9712" max="9957" width="9.23046875" style="88"/>
    <col min="9958" max="9958" width="18.15234375" style="88" bestFit="1" customWidth="1"/>
    <col min="9959" max="9965" width="9.23046875" style="88"/>
    <col min="9966" max="9966" width="16" style="88" customWidth="1"/>
    <col min="9967" max="9967" width="10.53515625" style="88" bestFit="1" customWidth="1"/>
    <col min="9968" max="10213" width="9.23046875" style="88"/>
    <col min="10214" max="10214" width="18.15234375" style="88" bestFit="1" customWidth="1"/>
    <col min="10215" max="10221" width="9.23046875" style="88"/>
    <col min="10222" max="10222" width="16" style="88" customWidth="1"/>
    <col min="10223" max="10223" width="10.53515625" style="88" bestFit="1" customWidth="1"/>
    <col min="10224" max="10469" width="9.23046875" style="88"/>
    <col min="10470" max="10470" width="18.15234375" style="88" bestFit="1" customWidth="1"/>
    <col min="10471" max="10477" width="9.23046875" style="88"/>
    <col min="10478" max="10478" width="16" style="88" customWidth="1"/>
    <col min="10479" max="10479" width="10.53515625" style="88" bestFit="1" customWidth="1"/>
    <col min="10480" max="10725" width="9.23046875" style="88"/>
    <col min="10726" max="10726" width="18.15234375" style="88" bestFit="1" customWidth="1"/>
    <col min="10727" max="10733" width="9.23046875" style="88"/>
    <col min="10734" max="10734" width="16" style="88" customWidth="1"/>
    <col min="10735" max="10735" width="10.53515625" style="88" bestFit="1" customWidth="1"/>
    <col min="10736" max="10981" width="9.23046875" style="88"/>
    <col min="10982" max="10982" width="18.15234375" style="88" bestFit="1" customWidth="1"/>
    <col min="10983" max="10989" width="9.23046875" style="88"/>
    <col min="10990" max="10990" width="16" style="88" customWidth="1"/>
    <col min="10991" max="10991" width="10.53515625" style="88" bestFit="1" customWidth="1"/>
    <col min="10992" max="11237" width="9.23046875" style="88"/>
    <col min="11238" max="11238" width="18.15234375" style="88" bestFit="1" customWidth="1"/>
    <col min="11239" max="11245" width="9.23046875" style="88"/>
    <col min="11246" max="11246" width="16" style="88" customWidth="1"/>
    <col min="11247" max="11247" width="10.53515625" style="88" bestFit="1" customWidth="1"/>
    <col min="11248" max="11493" width="9.23046875" style="88"/>
    <col min="11494" max="11494" width="18.15234375" style="88" bestFit="1" customWidth="1"/>
    <col min="11495" max="11501" width="9.23046875" style="88"/>
    <col min="11502" max="11502" width="16" style="88" customWidth="1"/>
    <col min="11503" max="11503" width="10.53515625" style="88" bestFit="1" customWidth="1"/>
    <col min="11504" max="11749" width="9.23046875" style="88"/>
    <col min="11750" max="11750" width="18.15234375" style="88" bestFit="1" customWidth="1"/>
    <col min="11751" max="11757" width="9.23046875" style="88"/>
    <col min="11758" max="11758" width="16" style="88" customWidth="1"/>
    <col min="11759" max="11759" width="10.53515625" style="88" bestFit="1" customWidth="1"/>
    <col min="11760" max="12005" width="9.23046875" style="88"/>
    <col min="12006" max="12006" width="18.15234375" style="88" bestFit="1" customWidth="1"/>
    <col min="12007" max="12013" width="9.23046875" style="88"/>
    <col min="12014" max="12014" width="16" style="88" customWidth="1"/>
    <col min="12015" max="12015" width="10.53515625" style="88" bestFit="1" customWidth="1"/>
    <col min="12016" max="12261" width="9.23046875" style="88"/>
    <col min="12262" max="12262" width="18.15234375" style="88" bestFit="1" customWidth="1"/>
    <col min="12263" max="12269" width="9.23046875" style="88"/>
    <col min="12270" max="12270" width="16" style="88" customWidth="1"/>
    <col min="12271" max="12271" width="10.53515625" style="88" bestFit="1" customWidth="1"/>
    <col min="12272" max="12517" width="9.23046875" style="88"/>
    <col min="12518" max="12518" width="18.15234375" style="88" bestFit="1" customWidth="1"/>
    <col min="12519" max="12525" width="9.23046875" style="88"/>
    <col min="12526" max="12526" width="16" style="88" customWidth="1"/>
    <col min="12527" max="12527" width="10.53515625" style="88" bestFit="1" customWidth="1"/>
    <col min="12528" max="12773" width="9.23046875" style="88"/>
    <col min="12774" max="12774" width="18.15234375" style="88" bestFit="1" customWidth="1"/>
    <col min="12775" max="12781" width="9.23046875" style="88"/>
    <col min="12782" max="12782" width="16" style="88" customWidth="1"/>
    <col min="12783" max="12783" width="10.53515625" style="88" bestFit="1" customWidth="1"/>
    <col min="12784" max="13029" width="9.23046875" style="88"/>
    <col min="13030" max="13030" width="18.15234375" style="88" bestFit="1" customWidth="1"/>
    <col min="13031" max="13037" width="9.23046875" style="88"/>
    <col min="13038" max="13038" width="16" style="88" customWidth="1"/>
    <col min="13039" max="13039" width="10.53515625" style="88" bestFit="1" customWidth="1"/>
    <col min="13040" max="13285" width="9.23046875" style="88"/>
    <col min="13286" max="13286" width="18.15234375" style="88" bestFit="1" customWidth="1"/>
    <col min="13287" max="13293" width="9.23046875" style="88"/>
    <col min="13294" max="13294" width="16" style="88" customWidth="1"/>
    <col min="13295" max="13295" width="10.53515625" style="88" bestFit="1" customWidth="1"/>
    <col min="13296" max="13541" width="9.23046875" style="88"/>
    <col min="13542" max="13542" width="18.15234375" style="88" bestFit="1" customWidth="1"/>
    <col min="13543" max="13549" width="9.23046875" style="88"/>
    <col min="13550" max="13550" width="16" style="88" customWidth="1"/>
    <col min="13551" max="13551" width="10.53515625" style="88" bestFit="1" customWidth="1"/>
    <col min="13552" max="13797" width="9.23046875" style="88"/>
    <col min="13798" max="13798" width="18.15234375" style="88" bestFit="1" customWidth="1"/>
    <col min="13799" max="13805" width="9.23046875" style="88"/>
    <col min="13806" max="13806" width="16" style="88" customWidth="1"/>
    <col min="13807" max="13807" width="10.53515625" style="88" bestFit="1" customWidth="1"/>
    <col min="13808" max="14053" width="9.23046875" style="88"/>
    <col min="14054" max="14054" width="18.15234375" style="88" bestFit="1" customWidth="1"/>
    <col min="14055" max="14061" width="9.23046875" style="88"/>
    <col min="14062" max="14062" width="16" style="88" customWidth="1"/>
    <col min="14063" max="14063" width="10.53515625" style="88" bestFit="1" customWidth="1"/>
    <col min="14064" max="14309" width="9.23046875" style="88"/>
    <col min="14310" max="14310" width="18.15234375" style="88" bestFit="1" customWidth="1"/>
    <col min="14311" max="14317" width="9.23046875" style="88"/>
    <col min="14318" max="14318" width="16" style="88" customWidth="1"/>
    <col min="14319" max="14319" width="10.53515625" style="88" bestFit="1" customWidth="1"/>
    <col min="14320" max="14565" width="9.23046875" style="88"/>
    <col min="14566" max="14566" width="18.15234375" style="88" bestFit="1" customWidth="1"/>
    <col min="14567" max="14573" width="9.23046875" style="88"/>
    <col min="14574" max="14574" width="16" style="88" customWidth="1"/>
    <col min="14575" max="14575" width="10.53515625" style="88" bestFit="1" customWidth="1"/>
    <col min="14576" max="14821" width="9.23046875" style="88"/>
    <col min="14822" max="14822" width="18.15234375" style="88" bestFit="1" customWidth="1"/>
    <col min="14823" max="14829" width="9.23046875" style="88"/>
    <col min="14830" max="14830" width="16" style="88" customWidth="1"/>
    <col min="14831" max="14831" width="10.53515625" style="88" bestFit="1" customWidth="1"/>
    <col min="14832" max="15077" width="9.23046875" style="88"/>
    <col min="15078" max="15078" width="18.15234375" style="88" bestFit="1" customWidth="1"/>
    <col min="15079" max="15085" width="9.23046875" style="88"/>
    <col min="15086" max="15086" width="16" style="88" customWidth="1"/>
    <col min="15087" max="15087" width="10.53515625" style="88" bestFit="1" customWidth="1"/>
    <col min="15088" max="15333" width="9.23046875" style="88"/>
    <col min="15334" max="15334" width="18.15234375" style="88" bestFit="1" customWidth="1"/>
    <col min="15335" max="15341" width="9.23046875" style="88"/>
    <col min="15342" max="15342" width="16" style="88" customWidth="1"/>
    <col min="15343" max="15343" width="10.53515625" style="88" bestFit="1" customWidth="1"/>
    <col min="15344" max="15589" width="9.23046875" style="88"/>
    <col min="15590" max="15590" width="18.15234375" style="88" bestFit="1" customWidth="1"/>
    <col min="15591" max="15597" width="9.23046875" style="88"/>
    <col min="15598" max="15598" width="16" style="88" customWidth="1"/>
    <col min="15599" max="15599" width="10.53515625" style="88" bestFit="1" customWidth="1"/>
    <col min="15600" max="15845" width="9.23046875" style="88"/>
    <col min="15846" max="15846" width="18.15234375" style="88" bestFit="1" customWidth="1"/>
    <col min="15847" max="15853" width="9.23046875" style="88"/>
    <col min="15854" max="15854" width="16" style="88" customWidth="1"/>
    <col min="15855" max="15855" width="10.53515625" style="88" bestFit="1" customWidth="1"/>
    <col min="15856" max="16101" width="9.23046875" style="88"/>
    <col min="16102" max="16102" width="18.15234375" style="88" bestFit="1" customWidth="1"/>
    <col min="16103" max="16109" width="9.23046875" style="88"/>
    <col min="16110" max="16110" width="16" style="88" customWidth="1"/>
    <col min="16111" max="16111" width="10.53515625" style="88" bestFit="1" customWidth="1"/>
    <col min="16112" max="16384" width="9.23046875" style="88"/>
  </cols>
  <sheetData>
    <row r="1" spans="1:20" ht="20.6">
      <c r="A1" s="121" t="s">
        <v>126</v>
      </c>
      <c r="B1" s="89"/>
      <c r="G1" s="89"/>
      <c r="K1" s="89"/>
    </row>
    <row r="2" spans="1:20">
      <c r="B2" s="92"/>
      <c r="C2" s="92"/>
      <c r="D2" s="92"/>
      <c r="E2" s="92"/>
      <c r="F2" s="92"/>
      <c r="G2" s="92"/>
      <c r="H2" s="92"/>
      <c r="I2" s="92"/>
      <c r="J2" s="92"/>
      <c r="K2" s="92" t="s">
        <v>104</v>
      </c>
      <c r="L2" s="92" t="s">
        <v>105</v>
      </c>
      <c r="M2" s="92" t="s">
        <v>106</v>
      </c>
      <c r="N2" s="92"/>
      <c r="O2" s="92"/>
      <c r="P2" s="92"/>
      <c r="Q2" s="162"/>
      <c r="R2" s="162"/>
    </row>
    <row r="3" spans="1:20">
      <c r="A3" s="88" t="s">
        <v>63</v>
      </c>
      <c r="B3" s="92"/>
      <c r="C3" s="92"/>
      <c r="D3" s="92"/>
      <c r="E3" s="92"/>
      <c r="F3" s="92"/>
      <c r="G3" s="92"/>
      <c r="H3" s="92"/>
      <c r="I3" s="92"/>
      <c r="J3" s="92" t="s">
        <v>193</v>
      </c>
      <c r="K3" s="92"/>
      <c r="L3" s="92"/>
      <c r="M3" s="92"/>
      <c r="N3" s="92"/>
      <c r="O3" s="92"/>
      <c r="P3" s="92"/>
      <c r="Q3" s="162"/>
      <c r="R3" s="162"/>
    </row>
    <row r="4" spans="1:20">
      <c r="B4" s="92"/>
      <c r="C4" s="92"/>
      <c r="D4" s="92"/>
      <c r="E4" s="92"/>
      <c r="F4" s="92"/>
      <c r="G4" s="92"/>
      <c r="H4" s="92"/>
      <c r="I4" s="92"/>
      <c r="J4" s="92"/>
      <c r="K4" s="92"/>
      <c r="L4" s="92"/>
      <c r="M4" s="92"/>
      <c r="N4" s="92"/>
      <c r="O4" s="92"/>
      <c r="P4" s="92"/>
      <c r="Q4" s="162"/>
      <c r="R4" s="162"/>
    </row>
    <row r="5" spans="1:20" ht="47.6">
      <c r="B5" s="92"/>
      <c r="C5" s="92"/>
      <c r="D5" s="92"/>
      <c r="E5" s="96"/>
      <c r="F5" s="96"/>
      <c r="G5" s="92"/>
      <c r="H5" s="92"/>
      <c r="I5" s="92"/>
      <c r="J5" s="92"/>
      <c r="K5" s="92" t="s">
        <v>107</v>
      </c>
      <c r="L5" s="92"/>
      <c r="M5" s="92"/>
      <c r="N5" s="92" t="s">
        <v>108</v>
      </c>
      <c r="O5" s="92" t="s">
        <v>109</v>
      </c>
      <c r="P5" s="92" t="s">
        <v>49</v>
      </c>
      <c r="Q5" s="163" t="s">
        <v>110</v>
      </c>
      <c r="R5" s="163" t="s">
        <v>111</v>
      </c>
    </row>
    <row r="6" spans="1:20">
      <c r="B6" s="92"/>
      <c r="C6" s="92"/>
      <c r="D6" s="92"/>
      <c r="E6" s="96"/>
      <c r="F6" s="96"/>
      <c r="G6" s="92"/>
      <c r="H6" s="92"/>
      <c r="I6" s="92"/>
      <c r="J6" s="92">
        <v>1936</v>
      </c>
      <c r="K6" s="92">
        <v>1584.6</v>
      </c>
      <c r="L6" s="92">
        <v>237.3</v>
      </c>
      <c r="M6" s="92">
        <v>203</v>
      </c>
      <c r="N6" s="96">
        <v>12.810803988388237</v>
      </c>
      <c r="O6" s="96">
        <v>8.5545722713864301</v>
      </c>
      <c r="P6" s="96">
        <v>4250</v>
      </c>
      <c r="Q6" s="164">
        <v>268.20648744162565</v>
      </c>
      <c r="R6" s="164">
        <v>179.09818794774546</v>
      </c>
      <c r="T6" s="129" t="s">
        <v>386</v>
      </c>
    </row>
    <row r="7" spans="1:20">
      <c r="B7" s="92"/>
      <c r="C7" s="92"/>
      <c r="D7" s="92"/>
      <c r="E7" s="96"/>
      <c r="F7" s="96"/>
      <c r="G7" s="92"/>
      <c r="H7" s="92"/>
      <c r="I7" s="92"/>
      <c r="J7" s="92">
        <v>1937</v>
      </c>
      <c r="K7" s="92">
        <v>1601.8</v>
      </c>
      <c r="L7" s="92">
        <v>261</v>
      </c>
      <c r="M7" s="92">
        <v>213</v>
      </c>
      <c r="N7" s="96">
        <v>13.297540267199402</v>
      </c>
      <c r="O7" s="96">
        <v>8.1609195402298855</v>
      </c>
      <c r="P7" s="96">
        <v>4460</v>
      </c>
      <c r="Q7" s="164">
        <v>278.43675864652266</v>
      </c>
      <c r="R7" s="164">
        <v>170.88122605363984</v>
      </c>
    </row>
    <row r="8" spans="1:20">
      <c r="B8" s="92"/>
      <c r="C8" s="92"/>
      <c r="D8" s="92"/>
      <c r="E8" s="96"/>
      <c r="F8" s="96"/>
      <c r="G8" s="92"/>
      <c r="H8" s="92"/>
      <c r="I8" s="92"/>
      <c r="J8" s="92">
        <v>1938</v>
      </c>
      <c r="K8" s="92">
        <v>1618.3</v>
      </c>
      <c r="L8" s="92">
        <v>284.89999999999998</v>
      </c>
      <c r="M8" s="92">
        <v>243</v>
      </c>
      <c r="N8" s="96">
        <v>15.015757276153989</v>
      </c>
      <c r="O8" s="96">
        <v>8.5293085293085298</v>
      </c>
      <c r="P8" s="96">
        <v>5091</v>
      </c>
      <c r="Q8" s="164">
        <v>314.58938392139902</v>
      </c>
      <c r="R8" s="164">
        <v>178.69427869427872</v>
      </c>
    </row>
    <row r="9" spans="1:20">
      <c r="B9" s="92"/>
      <c r="C9" s="92"/>
      <c r="D9" s="92"/>
      <c r="E9" s="96"/>
      <c r="F9" s="96"/>
      <c r="G9" s="92"/>
      <c r="H9" s="92"/>
      <c r="I9" s="92"/>
      <c r="J9" s="92">
        <v>1939</v>
      </c>
      <c r="K9" s="92">
        <v>1641.6</v>
      </c>
      <c r="L9" s="92">
        <v>297.7</v>
      </c>
      <c r="M9" s="92">
        <v>246</v>
      </c>
      <c r="N9" s="96">
        <v>14.985380116959066</v>
      </c>
      <c r="O9" s="96">
        <v>8.2633523681558625</v>
      </c>
      <c r="P9" s="96">
        <v>5635</v>
      </c>
      <c r="Q9" s="164">
        <v>343.26267056530219</v>
      </c>
      <c r="R9" s="164">
        <v>189.28451461202553</v>
      </c>
    </row>
    <row r="10" spans="1:20">
      <c r="B10" s="92"/>
      <c r="C10" s="92"/>
      <c r="D10" s="92"/>
      <c r="E10" s="96"/>
      <c r="F10" s="96"/>
      <c r="G10" s="92"/>
      <c r="H10" s="92"/>
      <c r="I10" s="92"/>
      <c r="J10" s="92">
        <v>1940</v>
      </c>
      <c r="K10" s="92">
        <v>1633.6</v>
      </c>
      <c r="L10" s="92">
        <v>293.10000000000002</v>
      </c>
      <c r="M10" s="92">
        <v>205</v>
      </c>
      <c r="N10" s="96">
        <v>12.548971596474045</v>
      </c>
      <c r="O10" s="96">
        <v>6.9941999317639025</v>
      </c>
      <c r="P10" s="96">
        <v>4223</v>
      </c>
      <c r="Q10" s="164">
        <v>258.50881488736536</v>
      </c>
      <c r="R10" s="164">
        <v>144.08051859433638</v>
      </c>
    </row>
    <row r="11" spans="1:20">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1:20">
      <c r="B12" s="92"/>
      <c r="C12" s="92"/>
      <c r="D12" s="92"/>
      <c r="E12" s="96"/>
      <c r="F12" s="96"/>
      <c r="G12" s="92"/>
      <c r="H12" s="92"/>
      <c r="I12" s="92"/>
      <c r="J12" s="92">
        <v>1942</v>
      </c>
      <c r="K12" s="92">
        <v>1636.4</v>
      </c>
      <c r="L12" s="92">
        <v>286.8</v>
      </c>
      <c r="M12" s="92">
        <v>164</v>
      </c>
      <c r="N12" s="96">
        <v>10.021999511121974</v>
      </c>
      <c r="O12" s="96">
        <v>5.7182705718270572</v>
      </c>
      <c r="P12" s="96">
        <v>2416</v>
      </c>
      <c r="Q12" s="164">
        <v>147.64116352969933</v>
      </c>
      <c r="R12" s="164">
        <v>84.239888423988845</v>
      </c>
    </row>
    <row r="13" spans="1:20">
      <c r="B13" s="92"/>
      <c r="C13" s="92"/>
      <c r="D13" s="92"/>
      <c r="E13" s="96"/>
      <c r="F13" s="96"/>
      <c r="G13" s="92"/>
      <c r="H13" s="92"/>
      <c r="I13" s="92"/>
      <c r="J13" s="92">
        <v>1943</v>
      </c>
      <c r="K13" s="92">
        <v>1642</v>
      </c>
      <c r="L13" s="92">
        <v>269.5</v>
      </c>
      <c r="M13" s="92">
        <v>152</v>
      </c>
      <c r="N13" s="96">
        <v>9.2570036540803891</v>
      </c>
      <c r="O13" s="96">
        <v>5.6400742115027827</v>
      </c>
      <c r="P13" s="96">
        <v>2746</v>
      </c>
      <c r="Q13" s="164">
        <v>167.23507917174177</v>
      </c>
      <c r="R13" s="164">
        <v>101.89239332096474</v>
      </c>
    </row>
    <row r="14" spans="1:20">
      <c r="B14" s="92"/>
      <c r="C14" s="92"/>
      <c r="D14" s="92"/>
      <c r="E14" s="96"/>
      <c r="F14" s="96"/>
      <c r="G14" s="92"/>
      <c r="H14" s="92"/>
      <c r="I14" s="92"/>
      <c r="J14" s="92">
        <v>1944</v>
      </c>
      <c r="K14" s="92">
        <v>1676.3</v>
      </c>
      <c r="L14" s="92">
        <v>277.89999999999998</v>
      </c>
      <c r="M14" s="92">
        <v>142</v>
      </c>
      <c r="N14" s="96">
        <v>8.471037403806001</v>
      </c>
      <c r="O14" s="96">
        <v>5.1097517092479317</v>
      </c>
      <c r="P14" s="96">
        <v>2667</v>
      </c>
      <c r="Q14" s="164">
        <v>159.10039968979299</v>
      </c>
      <c r="R14" s="164">
        <v>95.969773299748113</v>
      </c>
    </row>
    <row r="15" spans="1:20">
      <c r="B15" s="92"/>
      <c r="C15" s="92"/>
      <c r="D15" s="92"/>
      <c r="E15" s="96"/>
      <c r="F15" s="96"/>
      <c r="G15" s="92"/>
      <c r="H15" s="92"/>
      <c r="I15" s="92"/>
      <c r="J15" s="92">
        <v>1945</v>
      </c>
      <c r="K15" s="92">
        <v>1727.8</v>
      </c>
      <c r="L15" s="92">
        <v>288.7</v>
      </c>
      <c r="M15" s="92">
        <v>128</v>
      </c>
      <c r="N15" s="96">
        <v>7.4082648454682261</v>
      </c>
      <c r="O15" s="96">
        <v>4.4336681676480776</v>
      </c>
      <c r="P15" s="96">
        <v>3308</v>
      </c>
      <c r="Q15" s="164">
        <v>191.45734460006946</v>
      </c>
      <c r="R15" s="164">
        <v>114.582611707655</v>
      </c>
    </row>
    <row r="16" spans="1:20">
      <c r="B16" s="92"/>
      <c r="C16" s="92"/>
      <c r="D16" s="92"/>
      <c r="E16" s="96"/>
      <c r="F16" s="96"/>
      <c r="G16" s="92"/>
      <c r="H16" s="92"/>
      <c r="I16" s="92"/>
      <c r="J16" s="92">
        <v>1946</v>
      </c>
      <c r="K16" s="92">
        <v>1781.2</v>
      </c>
      <c r="L16" s="92">
        <v>299.60000000000002</v>
      </c>
      <c r="M16" s="92">
        <v>191</v>
      </c>
      <c r="N16" s="96">
        <v>10.723108017067146</v>
      </c>
      <c r="O16" s="96">
        <v>6.3751668891855804</v>
      </c>
      <c r="P16" s="96">
        <v>4243</v>
      </c>
      <c r="Q16" s="164">
        <v>238.21019537390524</v>
      </c>
      <c r="R16" s="164">
        <v>141.62216288384511</v>
      </c>
    </row>
    <row r="17" spans="2:18">
      <c r="B17" s="92"/>
      <c r="C17" s="92"/>
      <c r="D17" s="92"/>
      <c r="E17" s="96"/>
      <c r="F17" s="96"/>
      <c r="G17" s="92"/>
      <c r="H17" s="92"/>
      <c r="I17" s="92"/>
      <c r="J17" s="92">
        <v>1947</v>
      </c>
      <c r="K17" s="92">
        <v>1817.5</v>
      </c>
      <c r="L17" s="92">
        <v>322.8</v>
      </c>
      <c r="M17" s="92">
        <v>206</v>
      </c>
      <c r="N17" s="96">
        <v>11.334250343878955</v>
      </c>
      <c r="O17" s="96">
        <v>6.3816604708798019</v>
      </c>
      <c r="P17" s="96">
        <v>4762</v>
      </c>
      <c r="Q17" s="164">
        <v>262.00825309491057</v>
      </c>
      <c r="R17" s="164">
        <v>147.52168525402726</v>
      </c>
    </row>
    <row r="18" spans="2:18">
      <c r="B18" s="92"/>
      <c r="C18" s="92"/>
      <c r="D18" s="92"/>
      <c r="E18" s="96"/>
      <c r="F18" s="96"/>
      <c r="G18" s="92"/>
      <c r="H18" s="92"/>
      <c r="I18" s="92"/>
      <c r="J18" s="92">
        <v>1948</v>
      </c>
      <c r="K18" s="92">
        <v>1853.8</v>
      </c>
      <c r="L18" s="92">
        <v>350.2</v>
      </c>
      <c r="M18" s="92">
        <v>196</v>
      </c>
      <c r="N18" s="96">
        <v>10.572877333045636</v>
      </c>
      <c r="O18" s="96">
        <v>5.5968018275271278</v>
      </c>
      <c r="P18" s="96">
        <v>4706</v>
      </c>
      <c r="Q18" s="164">
        <v>253.8569424964937</v>
      </c>
      <c r="R18" s="164">
        <v>134.38035408338092</v>
      </c>
    </row>
    <row r="19" spans="2:18">
      <c r="B19" s="92"/>
      <c r="C19" s="92"/>
      <c r="D19" s="92"/>
      <c r="E19" s="96"/>
      <c r="F19" s="96"/>
      <c r="G19" s="92"/>
      <c r="H19" s="92"/>
      <c r="I19" s="92"/>
      <c r="J19" s="92">
        <v>1949</v>
      </c>
      <c r="K19" s="92">
        <v>1892</v>
      </c>
      <c r="L19" s="92">
        <v>370.9</v>
      </c>
      <c r="M19" s="92">
        <v>218</v>
      </c>
      <c r="N19" s="96">
        <v>11.522198731501057</v>
      </c>
      <c r="O19" s="96">
        <v>5.8775950390940954</v>
      </c>
      <c r="P19" s="96">
        <v>5317</v>
      </c>
      <c r="Q19" s="164">
        <v>281.02536997885835</v>
      </c>
      <c r="R19" s="164">
        <v>143.35400377460232</v>
      </c>
    </row>
    <row r="20" spans="2:18">
      <c r="B20" s="92"/>
      <c r="C20" s="92"/>
      <c r="D20" s="92"/>
      <c r="E20" s="96"/>
      <c r="F20" s="96"/>
      <c r="G20" s="92"/>
      <c r="H20" s="92"/>
      <c r="I20" s="92"/>
      <c r="J20" s="92">
        <v>1950</v>
      </c>
      <c r="K20" s="92">
        <v>1927.6</v>
      </c>
      <c r="L20" s="92">
        <v>402.2</v>
      </c>
      <c r="M20" s="92">
        <v>232</v>
      </c>
      <c r="N20" s="96">
        <v>12.035692052293008</v>
      </c>
      <c r="O20" s="96">
        <v>5.7682744903033321</v>
      </c>
      <c r="P20" s="96">
        <v>6314</v>
      </c>
      <c r="Q20" s="164">
        <v>327.55758456111226</v>
      </c>
      <c r="R20" s="164">
        <v>156.98657384385879</v>
      </c>
    </row>
    <row r="21" spans="2:18">
      <c r="B21" s="92"/>
      <c r="C21" s="92"/>
      <c r="D21" s="92"/>
      <c r="E21" s="96"/>
      <c r="F21" s="96"/>
      <c r="G21" s="92"/>
      <c r="H21" s="92"/>
      <c r="I21" s="92"/>
      <c r="J21" s="92">
        <v>1951</v>
      </c>
      <c r="K21" s="92">
        <v>1970.5</v>
      </c>
      <c r="L21" s="92">
        <v>447.1</v>
      </c>
      <c r="M21" s="92">
        <v>292</v>
      </c>
      <c r="N21" s="96">
        <v>14.8</v>
      </c>
      <c r="O21" s="96">
        <v>6.5</v>
      </c>
      <c r="P21" s="96">
        <v>6938</v>
      </c>
      <c r="Q21" s="164">
        <v>352.1</v>
      </c>
      <c r="R21" s="164">
        <v>155.19999999999999</v>
      </c>
    </row>
    <row r="22" spans="2:18">
      <c r="B22" s="92"/>
      <c r="C22" s="92"/>
      <c r="D22" s="92"/>
      <c r="E22" s="96"/>
      <c r="F22" s="96"/>
      <c r="G22" s="92"/>
      <c r="H22" s="92"/>
      <c r="I22" s="92"/>
      <c r="J22" s="92">
        <v>1952</v>
      </c>
      <c r="K22" s="92">
        <v>2024.6</v>
      </c>
      <c r="L22" s="92">
        <v>494.2</v>
      </c>
      <c r="M22" s="92">
        <v>272</v>
      </c>
      <c r="N22" s="96">
        <v>13.4</v>
      </c>
      <c r="O22" s="96">
        <v>5.5</v>
      </c>
      <c r="P22" s="96">
        <v>7448</v>
      </c>
      <c r="Q22" s="164">
        <v>367.9</v>
      </c>
      <c r="R22" s="164">
        <v>150.69999999999999</v>
      </c>
    </row>
    <row r="23" spans="2:18">
      <c r="B23" s="92"/>
      <c r="C23" s="92"/>
      <c r="D23" s="92"/>
      <c r="E23" s="96"/>
      <c r="F23" s="96"/>
      <c r="G23" s="92"/>
      <c r="H23" s="92"/>
      <c r="I23" s="92"/>
      <c r="J23" s="92">
        <v>1953</v>
      </c>
      <c r="K23" s="92">
        <v>2074.6999999999998</v>
      </c>
      <c r="L23" s="92">
        <v>513.70000000000005</v>
      </c>
      <c r="M23" s="92">
        <v>313</v>
      </c>
      <c r="N23" s="96">
        <v>15.1</v>
      </c>
      <c r="O23" s="96">
        <v>6.1</v>
      </c>
      <c r="P23" s="96">
        <v>7686</v>
      </c>
      <c r="Q23" s="164">
        <v>370.5</v>
      </c>
      <c r="R23" s="164">
        <v>149.6</v>
      </c>
    </row>
    <row r="24" spans="2:18">
      <c r="B24" s="92"/>
      <c r="C24" s="92"/>
      <c r="D24" s="92"/>
      <c r="E24" s="96"/>
      <c r="F24" s="96"/>
      <c r="G24" s="92"/>
      <c r="H24" s="92"/>
      <c r="I24" s="92"/>
      <c r="J24" s="92">
        <v>1954</v>
      </c>
      <c r="K24" s="92">
        <v>2118.4</v>
      </c>
      <c r="L24" s="92">
        <v>553.5</v>
      </c>
      <c r="M24" s="92">
        <v>360</v>
      </c>
      <c r="N24" s="96">
        <v>17</v>
      </c>
      <c r="O24" s="96">
        <v>6.5</v>
      </c>
      <c r="P24" s="96">
        <v>7875</v>
      </c>
      <c r="Q24" s="164">
        <v>371.7</v>
      </c>
      <c r="R24" s="164">
        <v>142.30000000000001</v>
      </c>
    </row>
    <row r="25" spans="2:18">
      <c r="B25" s="92"/>
      <c r="C25" s="92"/>
      <c r="D25" s="92"/>
      <c r="E25" s="96"/>
      <c r="F25" s="96"/>
      <c r="G25" s="92"/>
      <c r="H25" s="92"/>
      <c r="I25" s="92"/>
      <c r="J25" s="92">
        <v>1955</v>
      </c>
      <c r="K25" s="92">
        <v>2164.8000000000002</v>
      </c>
      <c r="L25" s="92">
        <v>601.1</v>
      </c>
      <c r="M25" s="92">
        <v>333</v>
      </c>
      <c r="N25" s="96">
        <v>15.4</v>
      </c>
      <c r="O25" s="96">
        <v>5.5</v>
      </c>
      <c r="P25" s="96">
        <v>8976</v>
      </c>
      <c r="Q25" s="164">
        <v>414.6</v>
      </c>
      <c r="R25" s="164">
        <v>149.30000000000001</v>
      </c>
    </row>
    <row r="26" spans="2:18">
      <c r="B26" s="92"/>
      <c r="C26" s="92"/>
      <c r="D26" s="92"/>
      <c r="E26" s="96"/>
      <c r="F26" s="96"/>
      <c r="G26" s="92"/>
      <c r="H26" s="92"/>
      <c r="I26" s="92"/>
      <c r="J26" s="92">
        <v>1956</v>
      </c>
      <c r="K26" s="92">
        <v>2209.1999999999998</v>
      </c>
      <c r="L26" s="92">
        <v>638.29999999999995</v>
      </c>
      <c r="M26" s="92">
        <v>329</v>
      </c>
      <c r="N26" s="96">
        <v>14.9</v>
      </c>
      <c r="O26" s="96">
        <v>5.2</v>
      </c>
      <c r="P26" s="96">
        <v>9758</v>
      </c>
      <c r="Q26" s="164">
        <v>441.7</v>
      </c>
      <c r="R26" s="164">
        <v>152.9</v>
      </c>
    </row>
    <row r="27" spans="2:18">
      <c r="B27" s="92"/>
      <c r="C27" s="92"/>
      <c r="D27" s="92"/>
      <c r="E27" s="96"/>
      <c r="F27" s="96"/>
      <c r="G27" s="92"/>
      <c r="H27" s="92"/>
      <c r="I27" s="92"/>
      <c r="J27" s="92">
        <v>1957</v>
      </c>
      <c r="K27" s="92">
        <v>2262.8000000000002</v>
      </c>
      <c r="L27" s="92">
        <v>672.6</v>
      </c>
      <c r="M27" s="92">
        <v>384</v>
      </c>
      <c r="N27" s="96">
        <v>17</v>
      </c>
      <c r="O27" s="96">
        <v>5.7</v>
      </c>
      <c r="P27" s="96">
        <v>11053</v>
      </c>
      <c r="Q27" s="164">
        <v>488.5</v>
      </c>
      <c r="R27" s="164">
        <v>164.3</v>
      </c>
    </row>
    <row r="28" spans="2:18">
      <c r="B28" s="92"/>
      <c r="C28" s="92"/>
      <c r="D28" s="92"/>
      <c r="E28" s="96"/>
      <c r="F28" s="96"/>
      <c r="G28" s="92"/>
      <c r="H28" s="92"/>
      <c r="I28" s="92"/>
      <c r="J28" s="92">
        <v>1958</v>
      </c>
      <c r="K28" s="92">
        <v>2360</v>
      </c>
      <c r="L28" s="92">
        <v>702.9</v>
      </c>
      <c r="M28" s="92">
        <v>379</v>
      </c>
      <c r="N28" s="96">
        <v>16.100000000000001</v>
      </c>
      <c r="O28" s="96">
        <v>5.4</v>
      </c>
      <c r="P28" s="96">
        <v>11408</v>
      </c>
      <c r="Q28" s="164">
        <v>483.4</v>
      </c>
      <c r="R28" s="164">
        <v>162.30000000000001</v>
      </c>
    </row>
    <row r="29" spans="2:18">
      <c r="B29" s="92"/>
      <c r="C29" s="92"/>
      <c r="D29" s="92"/>
      <c r="E29" s="96"/>
      <c r="F29" s="96"/>
      <c r="G29" s="92"/>
      <c r="H29" s="92"/>
      <c r="I29" s="92"/>
      <c r="J29" s="92">
        <v>1959</v>
      </c>
      <c r="K29" s="92">
        <v>2359.6999999999998</v>
      </c>
      <c r="L29" s="92">
        <v>728.2</v>
      </c>
      <c r="M29" s="92">
        <v>349</v>
      </c>
      <c r="N29" s="96">
        <v>14.8</v>
      </c>
      <c r="O29" s="96">
        <v>4.8</v>
      </c>
      <c r="P29" s="96">
        <v>11703</v>
      </c>
      <c r="Q29" s="164">
        <v>496</v>
      </c>
      <c r="R29" s="164">
        <v>160.69999999999999</v>
      </c>
    </row>
    <row r="30" spans="2:18">
      <c r="B30" s="92"/>
      <c r="C30" s="92"/>
      <c r="D30" s="92"/>
      <c r="E30" s="96"/>
      <c r="F30" s="96"/>
      <c r="G30" s="92"/>
      <c r="H30" s="92"/>
      <c r="I30" s="92"/>
      <c r="J30" s="92">
        <v>1960</v>
      </c>
      <c r="K30" s="92">
        <v>2403.6</v>
      </c>
      <c r="L30" s="92">
        <v>762.7</v>
      </c>
      <c r="M30" s="92">
        <v>374</v>
      </c>
      <c r="N30" s="96">
        <v>15.6</v>
      </c>
      <c r="O30" s="96">
        <v>4.9000000000000004</v>
      </c>
      <c r="P30" s="96">
        <v>12443</v>
      </c>
      <c r="Q30" s="164">
        <v>517.70000000000005</v>
      </c>
      <c r="R30" s="164">
        <v>163.1</v>
      </c>
    </row>
    <row r="31" spans="2:18">
      <c r="B31" s="92"/>
      <c r="C31" s="92"/>
      <c r="D31" s="92"/>
      <c r="E31" s="96"/>
      <c r="F31" s="96"/>
      <c r="G31" s="92"/>
      <c r="H31" s="92"/>
      <c r="I31" s="92"/>
      <c r="J31" s="92">
        <v>1961</v>
      </c>
      <c r="K31" s="92">
        <v>2461.3000000000002</v>
      </c>
      <c r="L31" s="92">
        <v>806.3</v>
      </c>
      <c r="M31" s="92">
        <v>393</v>
      </c>
      <c r="N31" s="96">
        <v>16</v>
      </c>
      <c r="O31" s="96">
        <v>4.9000000000000004</v>
      </c>
      <c r="P31" s="96">
        <v>12796</v>
      </c>
      <c r="Q31" s="164">
        <v>519.9</v>
      </c>
      <c r="R31" s="164">
        <v>158.69999999999999</v>
      </c>
    </row>
    <row r="32" spans="2:18">
      <c r="B32" s="92"/>
      <c r="C32" s="92"/>
      <c r="D32" s="92"/>
      <c r="E32" s="96"/>
      <c r="F32" s="96"/>
      <c r="G32" s="92"/>
      <c r="H32" s="92"/>
      <c r="I32" s="92"/>
      <c r="J32" s="92">
        <v>1962</v>
      </c>
      <c r="K32" s="92">
        <v>2515.8000000000002</v>
      </c>
      <c r="L32" s="92">
        <v>844.1</v>
      </c>
      <c r="M32" s="92">
        <v>398</v>
      </c>
      <c r="N32" s="96">
        <v>15.8</v>
      </c>
      <c r="O32" s="96">
        <v>4.7</v>
      </c>
      <c r="P32" s="96">
        <v>13776</v>
      </c>
      <c r="Q32" s="164">
        <v>547.6</v>
      </c>
      <c r="R32" s="164">
        <v>163.19999999999999</v>
      </c>
    </row>
    <row r="33" spans="2:18">
      <c r="B33" s="92"/>
      <c r="C33" s="92"/>
      <c r="D33" s="92"/>
      <c r="E33" s="96"/>
      <c r="F33" s="96"/>
      <c r="G33" s="92"/>
      <c r="H33" s="92"/>
      <c r="I33" s="92"/>
      <c r="J33" s="92">
        <v>1963</v>
      </c>
      <c r="K33" s="92">
        <v>2566.8000000000002</v>
      </c>
      <c r="L33" s="92">
        <v>899.4</v>
      </c>
      <c r="M33" s="92">
        <v>394</v>
      </c>
      <c r="N33" s="96">
        <v>15.3</v>
      </c>
      <c r="O33" s="96">
        <v>4.4000000000000004</v>
      </c>
      <c r="P33" s="96">
        <v>14447</v>
      </c>
      <c r="Q33" s="164">
        <v>562.79999999999995</v>
      </c>
      <c r="R33" s="164">
        <v>160.6</v>
      </c>
    </row>
    <row r="34" spans="2:18">
      <c r="B34" s="92"/>
      <c r="C34" s="92"/>
      <c r="D34" s="92"/>
      <c r="E34" s="96"/>
      <c r="F34" s="96"/>
      <c r="G34" s="92"/>
      <c r="H34" s="92"/>
      <c r="I34" s="92"/>
      <c r="J34" s="92">
        <v>1964</v>
      </c>
      <c r="K34" s="92">
        <v>2617</v>
      </c>
      <c r="L34" s="92">
        <v>963.9</v>
      </c>
      <c r="M34" s="92">
        <v>428</v>
      </c>
      <c r="N34" s="96">
        <v>16.399999999999999</v>
      </c>
      <c r="O34" s="96">
        <v>4.4000000000000004</v>
      </c>
      <c r="P34" s="96">
        <v>16266</v>
      </c>
      <c r="Q34" s="164">
        <v>621.6</v>
      </c>
      <c r="R34" s="164">
        <v>168.8</v>
      </c>
    </row>
    <row r="35" spans="2:18">
      <c r="B35" s="92"/>
      <c r="C35" s="92"/>
      <c r="D35" s="92"/>
      <c r="E35" s="96"/>
      <c r="F35" s="96"/>
      <c r="G35" s="92"/>
      <c r="H35" s="92"/>
      <c r="I35" s="92"/>
      <c r="J35" s="92">
        <v>1965</v>
      </c>
      <c r="K35" s="92">
        <v>2663.8</v>
      </c>
      <c r="L35" s="92">
        <v>1013.8</v>
      </c>
      <c r="M35" s="92">
        <v>559</v>
      </c>
      <c r="N35" s="96">
        <v>21</v>
      </c>
      <c r="O35" s="96">
        <v>5.5</v>
      </c>
      <c r="P35" s="96">
        <v>17093</v>
      </c>
      <c r="Q35" s="164">
        <v>641.70000000000005</v>
      </c>
      <c r="R35" s="164">
        <v>168.6</v>
      </c>
    </row>
    <row r="36" spans="2:18">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c r="B37" s="92"/>
      <c r="C37" s="92"/>
      <c r="D37" s="92"/>
      <c r="E37" s="96"/>
      <c r="F37" s="96"/>
      <c r="G37" s="92"/>
      <c r="H37" s="92"/>
      <c r="I37" s="92"/>
      <c r="J37" s="92">
        <v>1967</v>
      </c>
      <c r="K37" s="92">
        <v>2745</v>
      </c>
      <c r="L37" s="92">
        <v>1087.5999999999999</v>
      </c>
      <c r="M37" s="92">
        <v>570</v>
      </c>
      <c r="N37" s="96">
        <v>20.8</v>
      </c>
      <c r="O37" s="96">
        <v>5.2</v>
      </c>
      <c r="P37" s="96">
        <v>17409</v>
      </c>
      <c r="Q37" s="164">
        <v>634.20000000000005</v>
      </c>
      <c r="R37" s="164">
        <v>160.1</v>
      </c>
    </row>
    <row r="38" spans="2:18">
      <c r="B38" s="92"/>
      <c r="C38" s="92"/>
      <c r="D38" s="92"/>
      <c r="E38" s="96"/>
      <c r="F38" s="96"/>
      <c r="G38" s="92"/>
      <c r="H38" s="92"/>
      <c r="I38" s="92"/>
      <c r="J38" s="92">
        <v>1968</v>
      </c>
      <c r="K38" s="92">
        <v>2773</v>
      </c>
      <c r="L38" s="92">
        <v>1114.7</v>
      </c>
      <c r="M38" s="92">
        <v>522</v>
      </c>
      <c r="N38" s="96">
        <v>18.8</v>
      </c>
      <c r="O38" s="96">
        <v>4.7</v>
      </c>
      <c r="P38" s="96">
        <v>17698</v>
      </c>
      <c r="Q38" s="164">
        <v>638.20000000000005</v>
      </c>
      <c r="R38" s="164">
        <v>158.80000000000001</v>
      </c>
    </row>
    <row r="39" spans="2:18">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c r="B41" s="92"/>
      <c r="C41" s="92"/>
      <c r="D41" s="92"/>
      <c r="E41" s="96"/>
      <c r="F41" s="96"/>
      <c r="G41" s="92"/>
      <c r="H41" s="92"/>
      <c r="I41" s="92"/>
      <c r="J41" s="92">
        <v>1971</v>
      </c>
      <c r="K41" s="92">
        <v>2898.5</v>
      </c>
      <c r="L41" s="92">
        <v>1272.4000000000001</v>
      </c>
      <c r="M41" s="92">
        <v>677</v>
      </c>
      <c r="N41" s="96">
        <v>23.4</v>
      </c>
      <c r="O41" s="96">
        <v>5.3</v>
      </c>
      <c r="P41" s="96">
        <v>21607</v>
      </c>
      <c r="Q41" s="164">
        <v>745.5</v>
      </c>
      <c r="R41" s="164">
        <v>169.8</v>
      </c>
    </row>
    <row r="42" spans="2:18">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c r="B46" s="92"/>
      <c r="C46" s="92"/>
      <c r="D46" s="92"/>
      <c r="E46" s="96"/>
      <c r="F46" s="96"/>
      <c r="G46" s="92"/>
      <c r="H46" s="92"/>
      <c r="I46" s="92"/>
      <c r="J46" s="92">
        <v>1976</v>
      </c>
      <c r="K46" s="92">
        <v>3163.4</v>
      </c>
      <c r="L46" s="92">
        <v>1631.3</v>
      </c>
      <c r="M46" s="92">
        <v>609</v>
      </c>
      <c r="N46" s="96">
        <v>19.3</v>
      </c>
      <c r="O46" s="96">
        <v>3.7</v>
      </c>
      <c r="P46" s="96">
        <v>17895</v>
      </c>
      <c r="Q46" s="164">
        <v>565.70000000000005</v>
      </c>
      <c r="R46" s="164">
        <v>109.7</v>
      </c>
    </row>
    <row r="47" spans="2:18">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c r="B50" s="92"/>
      <c r="C50" s="92"/>
      <c r="D50" s="92"/>
      <c r="E50" s="96"/>
      <c r="F50" s="96"/>
      <c r="G50" s="92"/>
      <c r="H50" s="92"/>
      <c r="I50" s="92"/>
      <c r="J50" s="92">
        <v>1980</v>
      </c>
      <c r="K50" s="92">
        <v>3176.4</v>
      </c>
      <c r="L50" s="92">
        <v>1789.4</v>
      </c>
      <c r="M50" s="92">
        <v>599</v>
      </c>
      <c r="N50" s="96">
        <v>18.899999999999999</v>
      </c>
      <c r="O50" s="96">
        <v>3.3</v>
      </c>
      <c r="P50" s="96">
        <v>15872</v>
      </c>
      <c r="Q50" s="164">
        <v>499.7</v>
      </c>
      <c r="R50" s="164">
        <v>88.7</v>
      </c>
    </row>
    <row r="51" spans="2:18">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c r="B54" s="92"/>
      <c r="C54" s="92"/>
      <c r="D54" s="92"/>
      <c r="E54" s="96"/>
      <c r="F54" s="96"/>
      <c r="G54" s="92"/>
      <c r="H54" s="92"/>
      <c r="I54" s="92"/>
      <c r="J54" s="92">
        <v>1984</v>
      </c>
      <c r="K54" s="92">
        <v>3293</v>
      </c>
      <c r="L54" s="92">
        <v>1968.9</v>
      </c>
      <c r="M54" s="92">
        <v>669</v>
      </c>
      <c r="N54" s="96">
        <v>20.3</v>
      </c>
      <c r="O54" s="96">
        <v>3.4</v>
      </c>
      <c r="P54" s="96">
        <v>17524</v>
      </c>
      <c r="Q54" s="164">
        <v>532.20000000000005</v>
      </c>
      <c r="R54" s="164">
        <v>89</v>
      </c>
    </row>
    <row r="55" spans="2:18">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c r="B60" s="92"/>
      <c r="C60" s="92"/>
      <c r="D60" s="92"/>
      <c r="E60" s="96"/>
      <c r="F60" s="96"/>
      <c r="G60" s="92"/>
      <c r="H60" s="92"/>
      <c r="I60" s="92"/>
      <c r="J60" s="92">
        <v>1990</v>
      </c>
      <c r="K60" s="92">
        <v>3410.4</v>
      </c>
      <c r="L60" s="92">
        <v>2197.6999999999998</v>
      </c>
      <c r="M60" s="92">
        <v>729</v>
      </c>
      <c r="N60" s="96">
        <v>21.4</v>
      </c>
      <c r="O60" s="96">
        <v>3.3</v>
      </c>
      <c r="P60" s="96">
        <v>17719</v>
      </c>
      <c r="Q60" s="164">
        <v>519.6</v>
      </c>
      <c r="R60" s="164">
        <v>80.599999999999994</v>
      </c>
    </row>
    <row r="61" spans="2:18">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c r="B62" s="92"/>
      <c r="C62" s="92"/>
      <c r="D62" s="92"/>
      <c r="E62" s="96"/>
      <c r="F62" s="96"/>
      <c r="G62" s="92"/>
      <c r="H62" s="92"/>
      <c r="I62" s="92"/>
      <c r="J62" s="92">
        <v>1992</v>
      </c>
      <c r="K62" s="92">
        <v>3485.4</v>
      </c>
      <c r="L62" s="92">
        <v>2227.1</v>
      </c>
      <c r="M62" s="92">
        <v>646</v>
      </c>
      <c r="N62" s="96">
        <v>18.5</v>
      </c>
      <c r="O62" s="96">
        <v>2.9</v>
      </c>
      <c r="P62" s="96">
        <v>16121</v>
      </c>
      <c r="Q62" s="164">
        <v>462.5</v>
      </c>
      <c r="R62" s="164">
        <v>72.400000000000006</v>
      </c>
    </row>
    <row r="63" spans="2:18">
      <c r="B63" s="92"/>
      <c r="C63" s="92"/>
      <c r="D63" s="92"/>
      <c r="E63" s="96"/>
      <c r="F63" s="96"/>
      <c r="G63" s="92"/>
      <c r="H63" s="92"/>
      <c r="I63" s="92"/>
      <c r="J63" s="92">
        <v>1993</v>
      </c>
      <c r="K63" s="92">
        <v>3524.8</v>
      </c>
      <c r="L63" s="92">
        <v>2243.8000000000002</v>
      </c>
      <c r="M63" s="92">
        <v>600</v>
      </c>
      <c r="N63" s="96">
        <v>17</v>
      </c>
      <c r="O63" s="96">
        <v>2.7</v>
      </c>
      <c r="P63" s="96">
        <v>15108</v>
      </c>
      <c r="Q63" s="164">
        <v>428.6</v>
      </c>
      <c r="R63" s="164">
        <v>67.3</v>
      </c>
    </row>
    <row r="64" spans="2:18">
      <c r="B64" s="92"/>
      <c r="C64" s="92"/>
      <c r="D64" s="92"/>
      <c r="E64" s="96"/>
      <c r="F64" s="96"/>
      <c r="G64" s="92"/>
      <c r="H64" s="92"/>
      <c r="I64" s="92"/>
      <c r="J64" s="92">
        <v>1994</v>
      </c>
      <c r="K64" s="92">
        <v>3577.2</v>
      </c>
      <c r="L64" s="92">
        <v>2289.3000000000002</v>
      </c>
      <c r="M64" s="92">
        <v>580</v>
      </c>
      <c r="N64" s="96">
        <v>16.2</v>
      </c>
      <c r="O64" s="96">
        <v>2.5</v>
      </c>
      <c r="P64" s="96">
        <v>16600</v>
      </c>
      <c r="Q64" s="164">
        <v>464.1</v>
      </c>
      <c r="R64" s="164">
        <v>72.5</v>
      </c>
    </row>
    <row r="65" spans="2:18">
      <c r="B65" s="92"/>
      <c r="C65" s="92"/>
      <c r="D65" s="92"/>
      <c r="E65" s="96"/>
      <c r="F65" s="96"/>
      <c r="G65" s="92"/>
      <c r="H65" s="92"/>
      <c r="I65" s="92"/>
      <c r="J65" s="92">
        <v>1995</v>
      </c>
      <c r="K65" s="92">
        <v>3643.2</v>
      </c>
      <c r="L65" s="92">
        <v>2354.6</v>
      </c>
      <c r="M65" s="92">
        <v>582</v>
      </c>
      <c r="N65" s="96">
        <v>16</v>
      </c>
      <c r="O65" s="96">
        <v>2.5</v>
      </c>
      <c r="P65" s="96">
        <v>16870</v>
      </c>
      <c r="Q65" s="164">
        <v>463.1</v>
      </c>
      <c r="R65" s="164">
        <v>71.599999999999994</v>
      </c>
    </row>
    <row r="66" spans="2:18">
      <c r="B66" s="92"/>
      <c r="C66" s="92"/>
      <c r="D66" s="92"/>
      <c r="E66" s="96"/>
      <c r="F66" s="96"/>
      <c r="G66" s="92"/>
      <c r="H66" s="92"/>
      <c r="I66" s="92"/>
      <c r="J66" s="92">
        <v>1996</v>
      </c>
      <c r="K66" s="92">
        <v>3717.4</v>
      </c>
      <c r="L66" s="92">
        <v>2379.8000000000002</v>
      </c>
      <c r="M66" s="92">
        <v>514</v>
      </c>
      <c r="N66" s="96">
        <v>13.8</v>
      </c>
      <c r="O66" s="96">
        <v>2.2000000000000002</v>
      </c>
      <c r="P66" s="96">
        <v>14796</v>
      </c>
      <c r="Q66" s="164">
        <v>398</v>
      </c>
      <c r="R66" s="164">
        <v>62.2</v>
      </c>
    </row>
    <row r="67" spans="2:18">
      <c r="B67" s="92"/>
      <c r="C67" s="92"/>
      <c r="D67" s="92"/>
      <c r="E67" s="96"/>
      <c r="F67" s="96"/>
      <c r="G67" s="92"/>
      <c r="H67" s="92"/>
      <c r="I67" s="92"/>
      <c r="J67" s="92">
        <v>1997</v>
      </c>
      <c r="K67" s="92">
        <v>3761.1</v>
      </c>
      <c r="L67" s="92">
        <v>2392.6999999999998</v>
      </c>
      <c r="M67" s="92">
        <v>539</v>
      </c>
      <c r="N67" s="96">
        <v>14.3</v>
      </c>
      <c r="O67" s="96">
        <v>2.2999999999999998</v>
      </c>
      <c r="P67" s="96">
        <v>13375</v>
      </c>
      <c r="Q67" s="164">
        <v>355.6</v>
      </c>
      <c r="R67" s="164">
        <v>55.9</v>
      </c>
    </row>
    <row r="68" spans="2:18">
      <c r="B68" s="92"/>
      <c r="C68" s="92"/>
      <c r="D68" s="92"/>
      <c r="E68" s="96"/>
      <c r="F68" s="96"/>
      <c r="G68" s="92"/>
      <c r="H68" s="92"/>
      <c r="I68" s="92"/>
      <c r="J68" s="92">
        <v>1998</v>
      </c>
      <c r="K68" s="92">
        <v>3790.9</v>
      </c>
      <c r="L68" s="92">
        <v>2440.4</v>
      </c>
      <c r="M68" s="92">
        <v>501</v>
      </c>
      <c r="N68" s="96">
        <v>13.2</v>
      </c>
      <c r="O68" s="96">
        <v>2.1</v>
      </c>
      <c r="P68" s="96">
        <v>12412</v>
      </c>
      <c r="Q68" s="164">
        <v>327.39999999999998</v>
      </c>
      <c r="R68" s="164">
        <v>50.9</v>
      </c>
    </row>
    <row r="69" spans="2:18">
      <c r="B69" s="92"/>
      <c r="C69" s="92"/>
      <c r="D69" s="92"/>
      <c r="E69" s="96"/>
      <c r="F69" s="96"/>
      <c r="G69" s="92"/>
      <c r="H69" s="92"/>
      <c r="I69" s="92"/>
      <c r="J69" s="92">
        <v>1999</v>
      </c>
      <c r="K69" s="92">
        <v>3810.7</v>
      </c>
      <c r="L69" s="92">
        <v>2512.3000000000002</v>
      </c>
      <c r="M69" s="92">
        <v>509</v>
      </c>
      <c r="N69" s="96">
        <v>13.4</v>
      </c>
      <c r="O69" s="96">
        <v>2</v>
      </c>
      <c r="P69" s="96">
        <v>11999</v>
      </c>
      <c r="Q69" s="164">
        <v>314.89999999999998</v>
      </c>
      <c r="R69" s="164">
        <v>47.8</v>
      </c>
    </row>
    <row r="70" spans="2:18">
      <c r="B70" s="92"/>
      <c r="C70" s="92"/>
      <c r="D70" s="92"/>
      <c r="E70" s="96"/>
      <c r="F70" s="96"/>
      <c r="G70" s="92"/>
      <c r="H70" s="92"/>
      <c r="I70" s="92"/>
      <c r="J70" s="92">
        <v>2000</v>
      </c>
      <c r="K70" s="92">
        <v>3830.8</v>
      </c>
      <c r="L70" s="92">
        <v>2601.6999999999998</v>
      </c>
      <c r="M70" s="92">
        <v>462</v>
      </c>
      <c r="N70" s="96">
        <v>12.1</v>
      </c>
      <c r="O70" s="96">
        <v>1.8</v>
      </c>
      <c r="P70" s="96">
        <v>10962</v>
      </c>
      <c r="Q70" s="164">
        <v>286.2</v>
      </c>
      <c r="R70" s="164">
        <v>42.1</v>
      </c>
    </row>
    <row r="71" spans="2:18">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c r="B78" s="92"/>
      <c r="C78" s="92"/>
      <c r="D78" s="92"/>
      <c r="E78" s="96"/>
      <c r="F78" s="96"/>
      <c r="G78" s="92"/>
      <c r="H78" s="92"/>
      <c r="I78" s="92"/>
      <c r="J78" s="92">
        <v>2008</v>
      </c>
      <c r="K78" s="92">
        <v>4268.6000000000004</v>
      </c>
      <c r="L78" s="92">
        <v>3247.8</v>
      </c>
      <c r="M78" s="92">
        <v>366</v>
      </c>
      <c r="N78" s="96">
        <v>8.6</v>
      </c>
      <c r="O78" s="96">
        <v>1.1000000000000001</v>
      </c>
      <c r="P78" s="96">
        <v>15174</v>
      </c>
      <c r="Q78" s="164">
        <v>355.5</v>
      </c>
      <c r="R78" s="164">
        <v>46.7</v>
      </c>
    </row>
    <row r="79" spans="2:18">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1:19">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1:19">
      <c r="B82" s="92"/>
      <c r="C82" s="92"/>
      <c r="D82" s="92"/>
      <c r="E82" s="96"/>
      <c r="F82" s="96"/>
      <c r="G82" s="92"/>
      <c r="H82" s="92"/>
      <c r="I82" s="92"/>
      <c r="J82" s="92">
        <v>2012</v>
      </c>
      <c r="K82" s="92">
        <v>4433</v>
      </c>
      <c r="L82" s="92">
        <v>3250.0659999999998</v>
      </c>
      <c r="M82" s="92">
        <v>308</v>
      </c>
      <c r="N82" s="96">
        <v>6.9478908188585606</v>
      </c>
      <c r="O82" s="96">
        <v>0.9</v>
      </c>
      <c r="P82" s="96">
        <v>12122</v>
      </c>
      <c r="Q82" s="164">
        <v>273</v>
      </c>
      <c r="R82" s="164">
        <v>37.299999999999997</v>
      </c>
    </row>
    <row r="83" spans="1:19">
      <c r="A83" s="91"/>
      <c r="B83" s="92"/>
      <c r="C83" s="92"/>
      <c r="D83" s="92"/>
      <c r="E83" s="96"/>
      <c r="F83" s="96"/>
      <c r="G83" s="92"/>
      <c r="H83" s="92"/>
      <c r="I83" s="92"/>
      <c r="J83" s="92">
        <v>2013</v>
      </c>
      <c r="K83" s="92">
        <v>4471.1000000000004</v>
      </c>
      <c r="L83" s="92">
        <v>3304.7</v>
      </c>
      <c r="M83" s="92">
        <v>253</v>
      </c>
      <c r="N83" s="96">
        <v>5.7</v>
      </c>
      <c r="O83" s="96">
        <v>0.8</v>
      </c>
      <c r="P83" s="96">
        <v>11781</v>
      </c>
      <c r="Q83" s="164">
        <v>263.5</v>
      </c>
      <c r="R83" s="164">
        <v>35.6</v>
      </c>
      <c r="S83" s="91"/>
    </row>
    <row r="84" spans="1:19">
      <c r="A84" s="91"/>
      <c r="B84" s="82"/>
      <c r="C84" s="82"/>
      <c r="D84" s="94"/>
      <c r="E84" s="95"/>
      <c r="F84" s="95"/>
      <c r="G84" s="82"/>
      <c r="H84" s="82"/>
      <c r="I84" s="94"/>
      <c r="J84" s="92">
        <v>2014</v>
      </c>
      <c r="K84" s="92">
        <v>4509.8999999999996</v>
      </c>
      <c r="L84" s="92">
        <v>3398.1</v>
      </c>
      <c r="M84" s="92">
        <v>294</v>
      </c>
      <c r="N84" s="96">
        <v>6.5</v>
      </c>
      <c r="O84" s="96">
        <v>0.9</v>
      </c>
      <c r="P84" s="96">
        <v>11219</v>
      </c>
      <c r="Q84" s="164">
        <v>248.8</v>
      </c>
      <c r="R84" s="164">
        <v>33</v>
      </c>
      <c r="S84" s="91"/>
    </row>
    <row r="85" spans="1:19">
      <c r="A85" s="91"/>
      <c r="B85" s="91"/>
      <c r="C85" s="91"/>
      <c r="D85" s="91"/>
      <c r="E85" s="91"/>
      <c r="F85" s="91"/>
      <c r="G85" s="91"/>
      <c r="H85" s="91"/>
      <c r="I85" s="91"/>
      <c r="J85" s="82">
        <v>2015</v>
      </c>
      <c r="K85" s="82">
        <v>4596.7</v>
      </c>
      <c r="L85" s="82">
        <v>3514.8</v>
      </c>
      <c r="M85" s="94">
        <v>319</v>
      </c>
      <c r="N85" s="95">
        <v>6.9397611329867077</v>
      </c>
      <c r="O85" s="95">
        <v>0.90759075907590758</v>
      </c>
      <c r="P85" s="167">
        <v>12270</v>
      </c>
      <c r="Q85" s="168">
        <v>267</v>
      </c>
      <c r="R85" s="168">
        <v>34.9</v>
      </c>
      <c r="S85" s="91"/>
    </row>
    <row r="86" spans="1:19">
      <c r="A86" s="91"/>
      <c r="B86" s="91"/>
      <c r="C86" s="91"/>
      <c r="D86" s="91"/>
      <c r="E86" s="91"/>
      <c r="F86" s="91"/>
      <c r="G86" s="91"/>
      <c r="H86" s="91"/>
      <c r="I86" s="91"/>
      <c r="J86" s="91"/>
      <c r="K86" s="91"/>
      <c r="L86" s="91"/>
      <c r="M86" s="91"/>
      <c r="N86" s="91"/>
      <c r="O86" s="91"/>
      <c r="P86" s="91"/>
      <c r="Q86" s="165"/>
      <c r="R86" s="165"/>
      <c r="S86" s="91"/>
    </row>
    <row r="87" spans="1:19">
      <c r="A87" s="91"/>
      <c r="B87" s="82"/>
      <c r="C87" s="82"/>
      <c r="D87" s="82"/>
      <c r="E87" s="111"/>
      <c r="F87" s="95"/>
      <c r="G87" s="82"/>
      <c r="H87" s="82"/>
      <c r="I87" s="82"/>
      <c r="J87" s="91"/>
      <c r="K87" s="91"/>
      <c r="L87" s="91"/>
      <c r="M87" s="91"/>
      <c r="N87" s="91"/>
      <c r="O87" s="91"/>
      <c r="P87" s="91"/>
      <c r="Q87" s="165"/>
      <c r="R87" s="165"/>
      <c r="S87" s="91"/>
    </row>
    <row r="88" spans="1:19">
      <c r="B88" s="91"/>
      <c r="C88" s="91"/>
      <c r="D88" s="91"/>
      <c r="E88" s="91"/>
      <c r="F88" s="91"/>
      <c r="G88" s="91"/>
      <c r="H88" s="91"/>
      <c r="I88" s="91"/>
      <c r="J88" s="82"/>
      <c r="K88" s="82"/>
      <c r="L88" s="82"/>
      <c r="M88" s="82"/>
      <c r="N88" s="111"/>
      <c r="O88" s="95"/>
      <c r="P88" s="82"/>
      <c r="Q88" s="166"/>
      <c r="R88" s="166"/>
    </row>
    <row r="89" spans="1:19">
      <c r="B89" s="93"/>
      <c r="C89" s="93"/>
      <c r="D89" s="93"/>
      <c r="E89" s="93"/>
      <c r="F89" s="93"/>
      <c r="G89" s="93"/>
      <c r="H89" s="93"/>
      <c r="I89" s="93"/>
      <c r="J89" s="91"/>
      <c r="K89" s="91"/>
      <c r="L89" s="91"/>
      <c r="M89" s="91"/>
      <c r="N89" s="91"/>
      <c r="O89" s="91"/>
      <c r="P89" s="91"/>
      <c r="Q89" s="165"/>
      <c r="R89" s="165"/>
    </row>
    <row r="90" spans="1:19">
      <c r="B90" s="92"/>
      <c r="C90" s="93"/>
      <c r="D90" s="93"/>
      <c r="E90" s="93"/>
      <c r="F90" s="93"/>
      <c r="G90" s="92"/>
      <c r="H90" s="93"/>
      <c r="I90" s="93"/>
      <c r="J90" s="92"/>
      <c r="K90" s="93"/>
      <c r="L90" s="93"/>
      <c r="M90" s="93"/>
      <c r="N90" s="93"/>
      <c r="O90" s="93"/>
      <c r="P90" s="93"/>
      <c r="Q90" s="116"/>
      <c r="R90" s="116"/>
    </row>
    <row r="91" spans="1:19">
      <c r="B91" s="92"/>
      <c r="C91" s="93"/>
      <c r="D91" s="93"/>
      <c r="E91" s="93"/>
      <c r="F91" s="93"/>
      <c r="G91" s="92"/>
      <c r="H91" s="93"/>
      <c r="I91" s="93"/>
      <c r="J91" s="92"/>
      <c r="K91" s="92"/>
      <c r="L91" s="93"/>
      <c r="M91" s="93"/>
      <c r="N91" s="93"/>
      <c r="O91" s="93"/>
      <c r="P91" s="93"/>
      <c r="Q91" s="116"/>
      <c r="R91" s="116"/>
    </row>
    <row r="92" spans="1:19">
      <c r="B92" s="92"/>
      <c r="C92" s="93"/>
      <c r="D92" s="93"/>
      <c r="E92" s="93"/>
      <c r="F92" s="93"/>
      <c r="G92" s="92"/>
      <c r="H92" s="93"/>
      <c r="I92" s="93"/>
      <c r="J92" s="92"/>
      <c r="K92" s="92"/>
      <c r="L92" s="93"/>
      <c r="M92" s="93"/>
      <c r="N92" s="93"/>
      <c r="O92" s="93"/>
      <c r="P92" s="93"/>
      <c r="Q92" s="116"/>
      <c r="R92" s="116"/>
    </row>
    <row r="93" spans="1:19">
      <c r="B93" s="92"/>
      <c r="C93" s="93"/>
      <c r="D93" s="93"/>
      <c r="E93" s="93"/>
      <c r="F93" s="93"/>
      <c r="G93" s="92"/>
      <c r="H93" s="93"/>
      <c r="I93" s="93"/>
      <c r="J93" s="92"/>
      <c r="K93" s="92"/>
      <c r="L93" s="93"/>
      <c r="M93" s="93"/>
      <c r="N93" s="93"/>
      <c r="O93" s="93"/>
      <c r="P93" s="93"/>
      <c r="Q93" s="116"/>
      <c r="R93" s="116"/>
    </row>
    <row r="94" spans="1:19">
      <c r="B94" s="92"/>
      <c r="C94" s="93"/>
      <c r="D94" s="93"/>
      <c r="E94" s="93"/>
      <c r="F94" s="93"/>
      <c r="G94" s="92"/>
      <c r="H94" s="93"/>
      <c r="I94" s="93"/>
      <c r="J94" s="92"/>
      <c r="K94" s="92"/>
      <c r="L94" s="93"/>
      <c r="M94" s="93"/>
      <c r="N94" s="93"/>
      <c r="O94" s="93"/>
      <c r="P94" s="93"/>
      <c r="Q94" s="116"/>
      <c r="R94" s="116"/>
    </row>
    <row r="95" spans="1:19">
      <c r="B95" s="92"/>
      <c r="C95" s="93"/>
      <c r="D95" s="93"/>
      <c r="E95" s="93"/>
      <c r="F95" s="93"/>
      <c r="G95" s="92"/>
      <c r="H95" s="93"/>
      <c r="I95" s="93"/>
      <c r="J95" s="92"/>
      <c r="K95" s="92"/>
      <c r="L95" s="93"/>
      <c r="M95" s="93"/>
      <c r="N95" s="93"/>
      <c r="O95" s="93"/>
      <c r="P95" s="93"/>
      <c r="Q95" s="116"/>
      <c r="R95" s="116"/>
    </row>
    <row r="96" spans="1:19">
      <c r="B96" s="92"/>
      <c r="C96" s="93"/>
      <c r="D96" s="93"/>
      <c r="E96" s="93"/>
      <c r="F96" s="93"/>
      <c r="G96" s="92"/>
      <c r="H96" s="93"/>
      <c r="I96" s="93"/>
      <c r="J96" s="92"/>
      <c r="K96" s="92"/>
      <c r="L96" s="93"/>
      <c r="M96" s="93"/>
      <c r="N96" s="93"/>
      <c r="O96" s="93"/>
      <c r="P96" s="93"/>
      <c r="Q96" s="116"/>
      <c r="R96" s="116"/>
    </row>
    <row r="97" spans="1:18">
      <c r="B97" s="92"/>
      <c r="C97" s="93"/>
      <c r="D97" s="93"/>
      <c r="E97" s="93"/>
      <c r="F97" s="93"/>
      <c r="G97" s="92"/>
      <c r="H97" s="93"/>
      <c r="I97" s="93"/>
      <c r="J97" s="92"/>
      <c r="K97" s="92"/>
      <c r="L97" s="93"/>
      <c r="M97" s="93"/>
      <c r="N97" s="93"/>
      <c r="O97" s="93"/>
      <c r="P97" s="93"/>
      <c r="Q97" s="116"/>
      <c r="R97" s="116"/>
    </row>
    <row r="98" spans="1:18">
      <c r="B98" s="92"/>
      <c r="C98" s="93"/>
      <c r="D98" s="93"/>
      <c r="E98" s="93"/>
      <c r="F98" s="93"/>
      <c r="G98" s="92"/>
      <c r="H98" s="93"/>
      <c r="I98" s="93"/>
      <c r="J98" s="92"/>
      <c r="K98" s="92"/>
      <c r="L98" s="93"/>
      <c r="M98" s="93"/>
      <c r="N98" s="93"/>
      <c r="O98" s="93"/>
      <c r="P98" s="93"/>
      <c r="Q98" s="116"/>
      <c r="R98" s="116"/>
    </row>
    <row r="99" spans="1:18">
      <c r="B99" s="92"/>
      <c r="C99" s="93"/>
      <c r="D99" s="93"/>
      <c r="E99" s="93"/>
      <c r="F99" s="93"/>
      <c r="G99" s="92"/>
      <c r="H99" s="93"/>
      <c r="I99" s="93"/>
      <c r="J99" s="92"/>
      <c r="K99" s="92"/>
      <c r="L99" s="93"/>
      <c r="M99" s="93"/>
      <c r="N99" s="93"/>
      <c r="O99" s="93"/>
      <c r="P99" s="93"/>
      <c r="Q99" s="116"/>
      <c r="R99" s="116"/>
    </row>
    <row r="100" spans="1:18">
      <c r="B100" s="92"/>
      <c r="C100" s="93"/>
      <c r="D100" s="93"/>
      <c r="E100" s="93"/>
      <c r="F100" s="93"/>
      <c r="G100" s="92"/>
      <c r="H100" s="93"/>
      <c r="I100" s="93"/>
      <c r="J100" s="92"/>
      <c r="K100" s="92"/>
      <c r="L100" s="93"/>
      <c r="M100" s="93"/>
      <c r="N100" s="93"/>
      <c r="O100" s="93"/>
      <c r="P100" s="93"/>
      <c r="Q100" s="116"/>
      <c r="R100" s="116"/>
    </row>
    <row r="101" spans="1:18">
      <c r="B101" s="92"/>
      <c r="C101" s="93"/>
      <c r="D101" s="93"/>
      <c r="E101" s="93"/>
      <c r="F101" s="93"/>
      <c r="G101" s="92"/>
      <c r="H101" s="93"/>
      <c r="I101" s="93"/>
      <c r="J101" s="92"/>
      <c r="K101" s="92"/>
      <c r="L101" s="93"/>
      <c r="M101" s="93"/>
      <c r="N101" s="93"/>
      <c r="O101" s="93"/>
      <c r="P101" s="93"/>
      <c r="Q101" s="116"/>
      <c r="R101" s="116"/>
    </row>
    <row r="102" spans="1:18">
      <c r="B102" s="92"/>
      <c r="C102" s="93"/>
      <c r="D102" s="93"/>
      <c r="E102" s="93"/>
      <c r="F102" s="93"/>
      <c r="G102" s="92"/>
      <c r="H102" s="93"/>
      <c r="I102" s="93"/>
      <c r="J102" s="92"/>
      <c r="K102" s="92"/>
      <c r="L102" s="93"/>
      <c r="M102" s="93"/>
      <c r="N102" s="93"/>
      <c r="O102" s="93"/>
      <c r="P102" s="93"/>
      <c r="Q102" s="116"/>
      <c r="R102" s="116"/>
    </row>
    <row r="103" spans="1:18">
      <c r="B103" s="92"/>
      <c r="C103" s="93"/>
      <c r="D103" s="93"/>
      <c r="E103" s="93"/>
      <c r="F103" s="93"/>
      <c r="G103" s="92"/>
      <c r="H103" s="93"/>
      <c r="I103" s="93"/>
      <c r="J103" s="92"/>
      <c r="K103" s="92"/>
      <c r="L103" s="93"/>
      <c r="M103" s="93"/>
      <c r="N103" s="93"/>
      <c r="O103" s="93"/>
      <c r="P103" s="93"/>
      <c r="Q103" s="116"/>
      <c r="R103" s="116"/>
    </row>
    <row r="104" spans="1:18" s="92" customFormat="1">
      <c r="A104" s="322"/>
      <c r="C104" s="93"/>
      <c r="D104" s="93"/>
      <c r="E104" s="93"/>
      <c r="F104" s="93"/>
      <c r="H104" s="93"/>
      <c r="I104" s="93"/>
      <c r="L104" s="93"/>
      <c r="M104" s="93"/>
      <c r="N104" s="93"/>
      <c r="O104" s="93"/>
      <c r="P104" s="93"/>
      <c r="Q104" s="116"/>
      <c r="R104" s="116"/>
    </row>
    <row r="105" spans="1:18" s="92" customFormat="1">
      <c r="A105" s="322"/>
      <c r="C105" s="93"/>
      <c r="D105" s="93"/>
      <c r="E105" s="93"/>
      <c r="F105" s="93"/>
      <c r="H105" s="93"/>
      <c r="I105" s="93"/>
      <c r="L105" s="93"/>
      <c r="M105" s="93"/>
      <c r="N105" s="93"/>
      <c r="O105" s="93"/>
      <c r="P105" s="93"/>
      <c r="Q105" s="116"/>
      <c r="R105" s="116"/>
    </row>
    <row r="106" spans="1:18" s="92" customFormat="1">
      <c r="A106" s="113"/>
      <c r="C106" s="93"/>
      <c r="D106" s="93"/>
      <c r="E106" s="93"/>
      <c r="F106" s="93"/>
      <c r="H106" s="93"/>
      <c r="I106" s="93"/>
      <c r="L106" s="93"/>
      <c r="M106" s="93"/>
      <c r="N106" s="93"/>
      <c r="O106" s="93"/>
      <c r="P106" s="93"/>
      <c r="Q106" s="116"/>
      <c r="R106" s="116"/>
    </row>
    <row r="107" spans="1:18" s="92" customFormat="1">
      <c r="A107" s="113"/>
      <c r="C107" s="93"/>
      <c r="D107" s="93"/>
      <c r="E107" s="93"/>
      <c r="F107" s="93"/>
      <c r="H107" s="93"/>
      <c r="I107" s="93"/>
      <c r="L107" s="93"/>
      <c r="M107" s="93"/>
      <c r="N107" s="93"/>
      <c r="O107" s="93"/>
      <c r="P107" s="93"/>
      <c r="Q107" s="116"/>
      <c r="R107" s="116"/>
    </row>
    <row r="108" spans="1:18" s="92" customFormat="1">
      <c r="A108" s="113"/>
      <c r="C108" s="93"/>
      <c r="D108" s="93"/>
      <c r="E108" s="93"/>
      <c r="F108" s="93"/>
      <c r="H108" s="93"/>
      <c r="I108" s="93"/>
      <c r="L108" s="93"/>
      <c r="M108" s="93"/>
      <c r="N108" s="93"/>
      <c r="O108" s="93"/>
      <c r="P108" s="93"/>
      <c r="Q108" s="116"/>
      <c r="R108" s="116"/>
    </row>
    <row r="109" spans="1:18" s="92" customFormat="1">
      <c r="A109" s="113"/>
      <c r="C109" s="93"/>
      <c r="D109" s="93"/>
      <c r="E109" s="93"/>
      <c r="F109" s="93"/>
      <c r="H109" s="93"/>
      <c r="I109" s="93"/>
      <c r="L109" s="93"/>
      <c r="M109" s="93"/>
      <c r="N109" s="93"/>
      <c r="O109" s="93"/>
      <c r="P109" s="93"/>
      <c r="Q109" s="116"/>
      <c r="R109" s="116"/>
    </row>
    <row r="110" spans="1:18" s="92" customFormat="1">
      <c r="A110" s="113"/>
      <c r="C110" s="93"/>
      <c r="D110" s="93"/>
      <c r="E110" s="93"/>
      <c r="F110" s="93"/>
      <c r="H110" s="93"/>
      <c r="I110" s="93"/>
      <c r="L110" s="93"/>
      <c r="M110" s="93"/>
      <c r="N110" s="93"/>
      <c r="O110" s="93"/>
      <c r="P110" s="93"/>
      <c r="Q110" s="116"/>
      <c r="R110" s="116"/>
    </row>
    <row r="111" spans="1:18" s="92" customFormat="1">
      <c r="A111" s="113"/>
      <c r="C111" s="93"/>
      <c r="D111" s="93"/>
      <c r="E111" s="93"/>
      <c r="F111" s="93"/>
      <c r="H111" s="93"/>
      <c r="I111" s="93"/>
      <c r="L111" s="93"/>
      <c r="M111" s="93"/>
      <c r="N111" s="93"/>
      <c r="O111" s="93"/>
      <c r="P111" s="93"/>
      <c r="Q111" s="116"/>
      <c r="R111" s="116"/>
    </row>
    <row r="112" spans="1:18" s="92" customFormat="1">
      <c r="A112" s="113"/>
      <c r="C112" s="93"/>
      <c r="D112" s="93"/>
      <c r="E112" s="93"/>
      <c r="F112" s="93"/>
      <c r="H112" s="93"/>
      <c r="I112" s="93"/>
      <c r="L112" s="93"/>
      <c r="M112" s="93"/>
      <c r="N112" s="93"/>
      <c r="O112" s="93"/>
      <c r="P112" s="93"/>
      <c r="Q112" s="116"/>
      <c r="R112" s="116"/>
    </row>
    <row r="113" spans="1:18" s="92" customFormat="1">
      <c r="A113" s="113"/>
      <c r="C113" s="93"/>
      <c r="D113" s="93"/>
      <c r="E113" s="93"/>
      <c r="F113" s="93"/>
      <c r="H113" s="93"/>
      <c r="I113" s="93"/>
      <c r="L113" s="93"/>
      <c r="M113" s="93"/>
      <c r="N113" s="93"/>
      <c r="O113" s="93"/>
      <c r="P113" s="93"/>
      <c r="Q113" s="116"/>
      <c r="R113" s="116"/>
    </row>
    <row r="114" spans="1:18" s="92" customFormat="1">
      <c r="A114" s="113"/>
      <c r="C114" s="93"/>
      <c r="D114" s="93"/>
      <c r="E114" s="93"/>
      <c r="F114" s="93"/>
      <c r="H114" s="93"/>
      <c r="I114" s="93"/>
      <c r="L114" s="93"/>
      <c r="M114" s="93"/>
      <c r="N114" s="93"/>
      <c r="O114" s="93"/>
      <c r="P114" s="93"/>
      <c r="Q114" s="116"/>
      <c r="R114" s="116"/>
    </row>
    <row r="115" spans="1:18" s="92" customFormat="1">
      <c r="A115" s="113"/>
      <c r="C115" s="93"/>
      <c r="D115" s="93"/>
      <c r="E115" s="93"/>
      <c r="F115" s="93"/>
      <c r="H115" s="93"/>
      <c r="I115" s="93"/>
      <c r="L115" s="93"/>
      <c r="M115" s="93"/>
      <c r="N115" s="93"/>
      <c r="O115" s="93"/>
      <c r="P115" s="93"/>
      <c r="Q115" s="116"/>
      <c r="R115" s="116"/>
    </row>
    <row r="116" spans="1:18" s="92" customFormat="1">
      <c r="A116" s="113"/>
      <c r="C116" s="93"/>
      <c r="D116" s="93"/>
      <c r="E116" s="93"/>
      <c r="F116" s="93"/>
      <c r="H116" s="93"/>
      <c r="I116" s="93"/>
      <c r="L116" s="93"/>
      <c r="M116" s="93"/>
      <c r="N116" s="93"/>
      <c r="O116" s="93"/>
      <c r="P116" s="93"/>
      <c r="Q116" s="116"/>
      <c r="R116" s="116"/>
    </row>
    <row r="117" spans="1:18" s="92" customFormat="1">
      <c r="A117" s="113"/>
      <c r="C117" s="93"/>
      <c r="D117" s="93"/>
      <c r="E117" s="93"/>
      <c r="F117" s="93"/>
      <c r="H117" s="93"/>
      <c r="I117" s="93"/>
      <c r="L117" s="93"/>
      <c r="M117" s="93"/>
      <c r="N117" s="93"/>
      <c r="O117" s="93"/>
      <c r="P117" s="93"/>
      <c r="Q117" s="116"/>
      <c r="R117" s="116"/>
    </row>
    <row r="118" spans="1:18" s="92" customFormat="1">
      <c r="A118" s="113"/>
      <c r="C118" s="93"/>
      <c r="D118" s="93"/>
      <c r="E118" s="93"/>
      <c r="F118" s="93"/>
      <c r="H118" s="93"/>
      <c r="I118" s="93"/>
      <c r="L118" s="93"/>
      <c r="M118" s="93"/>
      <c r="N118" s="93"/>
      <c r="O118" s="93"/>
      <c r="P118" s="93"/>
      <c r="Q118" s="116"/>
      <c r="R118" s="116"/>
    </row>
    <row r="119" spans="1:18" s="92" customFormat="1">
      <c r="A119" s="113"/>
      <c r="C119" s="93"/>
      <c r="D119" s="93"/>
      <c r="E119" s="93"/>
      <c r="F119" s="93"/>
      <c r="H119" s="93"/>
      <c r="I119" s="93"/>
      <c r="L119" s="93"/>
      <c r="M119" s="93"/>
      <c r="N119" s="93"/>
      <c r="O119" s="93"/>
      <c r="P119" s="93"/>
      <c r="Q119" s="116"/>
      <c r="R119" s="116"/>
    </row>
    <row r="120" spans="1:18" s="92" customFormat="1">
      <c r="A120" s="113"/>
      <c r="C120" s="93"/>
      <c r="D120" s="93"/>
      <c r="E120" s="93"/>
      <c r="F120" s="93"/>
      <c r="H120" s="93"/>
      <c r="I120" s="93"/>
      <c r="L120" s="93"/>
      <c r="M120" s="93"/>
      <c r="N120" s="93"/>
      <c r="O120" s="93"/>
      <c r="P120" s="93"/>
      <c r="Q120" s="116"/>
      <c r="R120" s="116"/>
    </row>
    <row r="121" spans="1:18" s="92" customFormat="1">
      <c r="A121" s="113"/>
      <c r="C121" s="93"/>
      <c r="D121" s="93"/>
      <c r="E121" s="93"/>
      <c r="F121" s="93"/>
      <c r="H121" s="93"/>
      <c r="I121" s="93"/>
      <c r="L121" s="93"/>
      <c r="M121" s="93"/>
      <c r="N121" s="93"/>
      <c r="O121" s="93"/>
      <c r="P121" s="93"/>
      <c r="Q121" s="116"/>
      <c r="R121" s="116"/>
    </row>
    <row r="122" spans="1:18" s="92" customFormat="1">
      <c r="A122" s="113"/>
      <c r="C122" s="93"/>
      <c r="D122" s="93"/>
      <c r="E122" s="93"/>
      <c r="F122" s="93"/>
      <c r="H122" s="93"/>
      <c r="I122" s="93"/>
      <c r="L122" s="93"/>
      <c r="M122" s="93"/>
      <c r="N122" s="93"/>
      <c r="O122" s="93"/>
      <c r="P122" s="93"/>
      <c r="Q122" s="116"/>
      <c r="R122" s="116"/>
    </row>
    <row r="123" spans="1:18" s="92" customFormat="1">
      <c r="A123" s="113"/>
      <c r="C123" s="93"/>
      <c r="D123" s="93"/>
      <c r="E123" s="93"/>
      <c r="F123" s="93"/>
      <c r="H123" s="93"/>
      <c r="I123" s="93"/>
      <c r="L123" s="93"/>
      <c r="M123" s="93"/>
      <c r="N123" s="93"/>
      <c r="O123" s="93"/>
      <c r="P123" s="93"/>
      <c r="Q123" s="116"/>
      <c r="R123" s="116"/>
    </row>
    <row r="124" spans="1:18" s="92" customFormat="1">
      <c r="A124" s="113"/>
      <c r="C124" s="93"/>
      <c r="D124" s="93"/>
      <c r="E124" s="93"/>
      <c r="F124" s="93"/>
      <c r="H124" s="93"/>
      <c r="I124" s="93"/>
      <c r="L124" s="93"/>
      <c r="M124" s="93"/>
      <c r="N124" s="93"/>
      <c r="O124" s="93"/>
      <c r="P124" s="93"/>
      <c r="Q124" s="116"/>
      <c r="R124" s="116"/>
    </row>
    <row r="125" spans="1:18" s="92" customFormat="1">
      <c r="A125" s="113"/>
      <c r="C125" s="93"/>
      <c r="D125" s="93"/>
      <c r="E125" s="93"/>
      <c r="F125" s="93"/>
      <c r="H125" s="93"/>
      <c r="I125" s="93"/>
      <c r="L125" s="93"/>
      <c r="M125" s="93"/>
      <c r="N125" s="93"/>
      <c r="O125" s="93"/>
      <c r="P125" s="93"/>
      <c r="Q125" s="116"/>
      <c r="R125" s="116"/>
    </row>
    <row r="126" spans="1:18" s="92" customFormat="1">
      <c r="A126" s="113"/>
      <c r="C126" s="93"/>
      <c r="D126" s="93"/>
      <c r="E126" s="93"/>
      <c r="F126" s="93"/>
      <c r="H126" s="93"/>
      <c r="I126" s="93"/>
      <c r="L126" s="93"/>
      <c r="M126" s="93"/>
      <c r="N126" s="93"/>
      <c r="O126" s="93"/>
      <c r="P126" s="93"/>
      <c r="Q126" s="116"/>
      <c r="R126" s="116"/>
    </row>
    <row r="127" spans="1:18" s="92" customFormat="1">
      <c r="A127" s="113"/>
      <c r="C127" s="93"/>
      <c r="D127" s="93"/>
      <c r="E127" s="93"/>
      <c r="F127" s="93"/>
      <c r="H127" s="93"/>
      <c r="I127" s="93"/>
      <c r="L127" s="93"/>
      <c r="M127" s="93"/>
      <c r="N127" s="93"/>
      <c r="O127" s="93"/>
      <c r="P127" s="93"/>
      <c r="Q127" s="116"/>
      <c r="R127" s="116"/>
    </row>
    <row r="128" spans="1:18" s="92" customFormat="1">
      <c r="A128" s="113"/>
      <c r="C128" s="93"/>
      <c r="D128" s="93"/>
      <c r="E128" s="93"/>
      <c r="F128" s="93"/>
      <c r="H128" s="93"/>
      <c r="I128" s="93"/>
      <c r="L128" s="93"/>
      <c r="M128" s="93"/>
      <c r="N128" s="93"/>
      <c r="O128" s="93"/>
      <c r="P128" s="93"/>
      <c r="Q128" s="116"/>
      <c r="R128" s="116"/>
    </row>
    <row r="129" spans="1:18" s="92" customFormat="1">
      <c r="A129" s="113"/>
      <c r="C129" s="93"/>
      <c r="D129" s="93"/>
      <c r="E129" s="93"/>
      <c r="F129" s="93"/>
      <c r="H129" s="93"/>
      <c r="I129" s="93"/>
      <c r="L129" s="93"/>
      <c r="M129" s="93"/>
      <c r="N129" s="93"/>
      <c r="O129" s="93"/>
      <c r="P129" s="93"/>
      <c r="Q129" s="116"/>
      <c r="R129" s="116"/>
    </row>
    <row r="130" spans="1:18" s="92" customFormat="1">
      <c r="A130" s="113"/>
      <c r="C130" s="93"/>
      <c r="D130" s="93"/>
      <c r="E130" s="93"/>
      <c r="F130" s="93"/>
      <c r="H130" s="93"/>
      <c r="I130" s="93"/>
      <c r="L130" s="93"/>
      <c r="M130" s="93"/>
      <c r="N130" s="93"/>
      <c r="O130" s="93"/>
      <c r="P130" s="93"/>
      <c r="Q130" s="116"/>
      <c r="R130" s="116"/>
    </row>
    <row r="131" spans="1:18" s="92" customFormat="1">
      <c r="A131" s="113"/>
      <c r="C131" s="93"/>
      <c r="D131" s="93"/>
      <c r="E131" s="93"/>
      <c r="F131" s="93"/>
      <c r="H131" s="93"/>
      <c r="I131" s="93"/>
      <c r="L131" s="93"/>
      <c r="M131" s="93"/>
      <c r="N131" s="93"/>
      <c r="O131" s="93"/>
      <c r="P131" s="93"/>
      <c r="Q131" s="116"/>
      <c r="R131" s="116"/>
    </row>
    <row r="132" spans="1:18" s="92" customFormat="1">
      <c r="A132" s="113"/>
      <c r="C132" s="93"/>
      <c r="D132" s="93"/>
      <c r="E132" s="93"/>
      <c r="F132" s="93"/>
      <c r="H132" s="93"/>
      <c r="I132" s="93"/>
      <c r="L132" s="93"/>
      <c r="M132" s="93"/>
      <c r="N132" s="93"/>
      <c r="O132" s="93"/>
      <c r="P132" s="93"/>
      <c r="Q132" s="116"/>
      <c r="R132" s="116"/>
    </row>
    <row r="133" spans="1:18" s="92" customFormat="1">
      <c r="A133" s="113"/>
      <c r="C133" s="93"/>
      <c r="D133" s="93"/>
      <c r="E133" s="93"/>
      <c r="F133" s="93"/>
      <c r="H133" s="93"/>
      <c r="I133" s="93"/>
      <c r="L133" s="93"/>
      <c r="M133" s="93"/>
      <c r="N133" s="93"/>
      <c r="O133" s="93"/>
      <c r="P133" s="93"/>
      <c r="Q133" s="116"/>
      <c r="R133" s="116"/>
    </row>
    <row r="134" spans="1:18" s="92" customFormat="1">
      <c r="A134" s="113"/>
      <c r="C134" s="93"/>
      <c r="D134" s="93"/>
      <c r="E134" s="93"/>
      <c r="F134" s="93"/>
      <c r="H134" s="93"/>
      <c r="I134" s="93"/>
      <c r="L134" s="93"/>
      <c r="M134" s="93"/>
      <c r="N134" s="93"/>
      <c r="O134" s="93"/>
      <c r="P134" s="93"/>
      <c r="Q134" s="116"/>
      <c r="R134" s="116"/>
    </row>
    <row r="135" spans="1:18" s="92" customFormat="1">
      <c r="A135" s="113"/>
      <c r="C135" s="93"/>
      <c r="D135" s="93"/>
      <c r="E135" s="93"/>
      <c r="F135" s="93"/>
      <c r="H135" s="93"/>
      <c r="I135" s="93"/>
      <c r="L135" s="93"/>
      <c r="M135" s="93"/>
      <c r="N135" s="93"/>
      <c r="O135" s="93"/>
      <c r="P135" s="93"/>
      <c r="Q135" s="116"/>
      <c r="R135" s="116"/>
    </row>
    <row r="136" spans="1:18" s="92" customFormat="1">
      <c r="A136" s="116"/>
      <c r="C136" s="93"/>
      <c r="D136" s="93"/>
      <c r="E136" s="93"/>
      <c r="F136" s="93"/>
      <c r="H136" s="93"/>
      <c r="I136" s="93"/>
      <c r="L136" s="93"/>
      <c r="M136" s="93"/>
      <c r="N136" s="93"/>
      <c r="O136" s="93"/>
      <c r="P136" s="93"/>
      <c r="Q136" s="116"/>
      <c r="R136" s="116"/>
    </row>
    <row r="137" spans="1:18" s="92" customFormat="1">
      <c r="A137" s="116"/>
      <c r="C137" s="93"/>
      <c r="D137" s="93"/>
      <c r="E137" s="93"/>
      <c r="F137" s="93"/>
      <c r="H137" s="93"/>
      <c r="I137" s="93"/>
      <c r="L137" s="93"/>
      <c r="M137" s="93"/>
      <c r="N137" s="93"/>
      <c r="O137" s="93"/>
      <c r="P137" s="93"/>
      <c r="Q137" s="116"/>
      <c r="R137" s="116"/>
    </row>
    <row r="138" spans="1:18" s="92" customFormat="1">
      <c r="A138" s="116"/>
      <c r="C138" s="93"/>
      <c r="D138" s="93"/>
      <c r="E138" s="93"/>
      <c r="F138" s="93"/>
      <c r="H138" s="93"/>
      <c r="I138" s="93"/>
      <c r="L138" s="93"/>
      <c r="M138" s="93"/>
      <c r="N138" s="93"/>
      <c r="O138" s="93"/>
      <c r="P138" s="93"/>
      <c r="Q138" s="116"/>
      <c r="R138" s="116"/>
    </row>
    <row r="139" spans="1:18" s="92" customFormat="1">
      <c r="A139" s="116"/>
      <c r="C139" s="93"/>
      <c r="D139" s="93"/>
      <c r="E139" s="93"/>
      <c r="F139" s="93"/>
      <c r="H139" s="93"/>
      <c r="I139" s="93"/>
      <c r="L139" s="93"/>
      <c r="M139" s="93"/>
      <c r="N139" s="93"/>
      <c r="O139" s="93"/>
      <c r="P139" s="93"/>
      <c r="Q139" s="116"/>
      <c r="R139" s="116"/>
    </row>
    <row r="140" spans="1:18" s="92" customFormat="1">
      <c r="A140" s="116"/>
      <c r="C140" s="93"/>
      <c r="D140" s="93"/>
      <c r="E140" s="93"/>
      <c r="F140" s="93"/>
      <c r="H140" s="93"/>
      <c r="I140" s="93"/>
      <c r="L140" s="93"/>
      <c r="M140" s="93"/>
      <c r="N140" s="93"/>
      <c r="O140" s="93"/>
      <c r="P140" s="93"/>
      <c r="Q140" s="116"/>
      <c r="R140" s="116"/>
    </row>
    <row r="141" spans="1:18" s="92" customFormat="1">
      <c r="A141" s="116"/>
      <c r="C141" s="93"/>
      <c r="D141" s="93"/>
      <c r="E141" s="93"/>
      <c r="F141" s="93"/>
      <c r="H141" s="93"/>
      <c r="I141" s="93"/>
      <c r="L141" s="93"/>
      <c r="M141" s="93"/>
      <c r="N141" s="93"/>
      <c r="O141" s="93"/>
      <c r="P141" s="93"/>
      <c r="Q141" s="116"/>
      <c r="R141" s="116"/>
    </row>
    <row r="142" spans="1:18" s="92" customFormat="1">
      <c r="A142" s="116"/>
      <c r="C142" s="93"/>
      <c r="D142" s="93"/>
      <c r="E142" s="93"/>
      <c r="F142" s="93"/>
      <c r="H142" s="93"/>
      <c r="I142" s="93"/>
      <c r="L142" s="93"/>
      <c r="M142" s="93"/>
      <c r="N142" s="93"/>
      <c r="O142" s="93"/>
      <c r="P142" s="93"/>
      <c r="Q142" s="116"/>
      <c r="R142" s="116"/>
    </row>
    <row r="143" spans="1:18" s="92" customFormat="1">
      <c r="A143" s="116"/>
      <c r="C143" s="93"/>
      <c r="D143" s="93"/>
      <c r="E143" s="93"/>
      <c r="F143" s="93"/>
      <c r="H143" s="93"/>
      <c r="I143" s="93"/>
      <c r="L143" s="93"/>
      <c r="M143" s="93"/>
      <c r="N143" s="93"/>
      <c r="O143" s="93"/>
      <c r="P143" s="93"/>
      <c r="Q143" s="116"/>
      <c r="R143" s="116"/>
    </row>
    <row r="144" spans="1:18" s="92" customFormat="1">
      <c r="A144" s="116"/>
      <c r="C144" s="93"/>
      <c r="D144" s="93"/>
      <c r="E144" s="93"/>
      <c r="F144" s="93"/>
      <c r="H144" s="93"/>
      <c r="I144" s="93"/>
      <c r="L144" s="93"/>
      <c r="M144" s="93"/>
      <c r="N144" s="93"/>
      <c r="O144" s="93"/>
      <c r="P144" s="93"/>
      <c r="Q144" s="116"/>
      <c r="R144" s="116"/>
    </row>
    <row r="145" spans="1:18" s="92" customFormat="1">
      <c r="A145" s="116"/>
      <c r="C145" s="93"/>
      <c r="D145" s="93"/>
      <c r="E145" s="93"/>
      <c r="F145" s="93"/>
      <c r="H145" s="93"/>
      <c r="I145" s="93"/>
      <c r="L145" s="93"/>
      <c r="M145" s="93"/>
      <c r="N145" s="93"/>
      <c r="O145" s="93"/>
      <c r="P145" s="93"/>
      <c r="Q145" s="116"/>
      <c r="R145" s="116"/>
    </row>
    <row r="146" spans="1:18" s="92" customFormat="1">
      <c r="A146" s="116"/>
      <c r="C146" s="93"/>
      <c r="D146" s="93"/>
      <c r="E146" s="93"/>
      <c r="F146" s="93"/>
      <c r="H146" s="93"/>
      <c r="I146" s="93"/>
      <c r="L146" s="93"/>
      <c r="M146" s="93"/>
      <c r="N146" s="93"/>
      <c r="O146" s="93"/>
      <c r="P146" s="93"/>
      <c r="Q146" s="116"/>
      <c r="R146" s="116"/>
    </row>
    <row r="147" spans="1:18" s="92" customFormat="1">
      <c r="A147" s="116"/>
      <c r="C147" s="93"/>
      <c r="D147" s="93"/>
      <c r="E147" s="93"/>
      <c r="F147" s="93"/>
      <c r="H147" s="93"/>
      <c r="I147" s="93"/>
      <c r="L147" s="93"/>
      <c r="M147" s="93"/>
      <c r="N147" s="93"/>
      <c r="O147" s="93"/>
      <c r="P147" s="93"/>
      <c r="Q147" s="116"/>
      <c r="R147" s="116"/>
    </row>
    <row r="148" spans="1:18" s="92" customFormat="1">
      <c r="A148" s="116"/>
      <c r="C148" s="93"/>
      <c r="D148" s="93"/>
      <c r="E148" s="93"/>
      <c r="F148" s="93"/>
      <c r="H148" s="93"/>
      <c r="I148" s="93"/>
      <c r="L148" s="93"/>
      <c r="M148" s="93"/>
      <c r="N148" s="93"/>
      <c r="O148" s="93"/>
      <c r="P148" s="93"/>
      <c r="Q148" s="116"/>
      <c r="R148" s="116"/>
    </row>
    <row r="149" spans="1:18" s="92" customFormat="1">
      <c r="A149" s="116"/>
      <c r="C149" s="93"/>
      <c r="D149" s="93"/>
      <c r="E149" s="93"/>
      <c r="F149" s="93"/>
      <c r="H149" s="93"/>
      <c r="I149" s="93"/>
      <c r="L149" s="93"/>
      <c r="M149" s="93"/>
      <c r="N149" s="93"/>
      <c r="O149" s="93"/>
      <c r="P149" s="93"/>
      <c r="Q149" s="116"/>
      <c r="R149" s="116"/>
    </row>
    <row r="150" spans="1:18" s="92" customFormat="1">
      <c r="A150" s="116"/>
      <c r="C150" s="93"/>
      <c r="D150" s="93"/>
      <c r="E150" s="93"/>
      <c r="F150" s="93"/>
      <c r="H150" s="93"/>
      <c r="I150" s="93"/>
      <c r="L150" s="93"/>
      <c r="M150" s="93"/>
      <c r="N150" s="93"/>
      <c r="O150" s="93"/>
      <c r="P150" s="93"/>
      <c r="Q150" s="116"/>
      <c r="R150" s="116"/>
    </row>
    <row r="151" spans="1:18" s="92" customFormat="1">
      <c r="A151" s="116"/>
      <c r="C151" s="93"/>
      <c r="D151" s="93"/>
      <c r="E151" s="93"/>
      <c r="F151" s="93"/>
      <c r="H151" s="93"/>
      <c r="I151" s="93"/>
      <c r="L151" s="93"/>
      <c r="M151" s="93"/>
      <c r="N151" s="93"/>
      <c r="O151" s="93"/>
      <c r="P151" s="93"/>
      <c r="Q151" s="116"/>
      <c r="R151" s="116"/>
    </row>
    <row r="152" spans="1:18" s="92" customFormat="1">
      <c r="A152" s="116"/>
      <c r="C152" s="93"/>
      <c r="D152" s="93"/>
      <c r="E152" s="93"/>
      <c r="F152" s="93"/>
      <c r="H152" s="93"/>
      <c r="I152" s="93"/>
      <c r="L152" s="93"/>
      <c r="M152" s="93"/>
      <c r="N152" s="93"/>
      <c r="O152" s="93"/>
      <c r="P152" s="93"/>
      <c r="Q152" s="116"/>
      <c r="R152" s="116"/>
    </row>
    <row r="153" spans="1:18" s="92" customFormat="1">
      <c r="A153" s="116"/>
      <c r="C153" s="93"/>
      <c r="D153" s="93"/>
      <c r="E153" s="93"/>
      <c r="F153" s="93"/>
      <c r="H153" s="93"/>
      <c r="I153" s="93"/>
      <c r="L153" s="93"/>
      <c r="M153" s="93"/>
      <c r="N153" s="93"/>
      <c r="O153" s="93"/>
      <c r="P153" s="93"/>
      <c r="Q153" s="116"/>
      <c r="R153" s="116"/>
    </row>
    <row r="154" spans="1:18" s="92" customFormat="1">
      <c r="A154" s="116"/>
      <c r="C154" s="93"/>
      <c r="D154" s="93"/>
      <c r="E154" s="93"/>
      <c r="F154" s="93"/>
      <c r="H154" s="93"/>
      <c r="I154" s="93"/>
      <c r="L154" s="93"/>
      <c r="M154" s="93"/>
      <c r="N154" s="93"/>
      <c r="O154" s="93"/>
      <c r="P154" s="93"/>
      <c r="Q154" s="116"/>
      <c r="R154" s="116"/>
    </row>
    <row r="155" spans="1:18" s="92" customFormat="1">
      <c r="A155" s="116"/>
      <c r="C155" s="93"/>
      <c r="D155" s="93"/>
      <c r="E155" s="93"/>
      <c r="F155" s="93"/>
      <c r="H155" s="93"/>
      <c r="I155" s="93"/>
      <c r="L155" s="93"/>
      <c r="M155" s="93"/>
      <c r="N155" s="93"/>
      <c r="O155" s="93"/>
      <c r="P155" s="93"/>
      <c r="Q155" s="116"/>
      <c r="R155" s="116"/>
    </row>
    <row r="156" spans="1:18" s="92" customFormat="1">
      <c r="A156" s="116"/>
      <c r="C156" s="93"/>
      <c r="D156" s="93"/>
      <c r="E156" s="93"/>
      <c r="F156" s="93"/>
      <c r="H156" s="93"/>
      <c r="I156" s="93"/>
      <c r="L156" s="93"/>
      <c r="M156" s="93"/>
      <c r="N156" s="93"/>
      <c r="O156" s="93"/>
      <c r="P156" s="93"/>
      <c r="Q156" s="116"/>
      <c r="R156" s="116"/>
    </row>
    <row r="157" spans="1:18" s="92" customFormat="1">
      <c r="A157" s="116"/>
      <c r="C157" s="93"/>
      <c r="D157" s="93"/>
      <c r="E157" s="93"/>
      <c r="F157" s="93"/>
      <c r="H157" s="93"/>
      <c r="I157" s="93"/>
      <c r="L157" s="93"/>
      <c r="M157" s="93"/>
      <c r="N157" s="93"/>
      <c r="O157" s="93"/>
      <c r="P157" s="93"/>
      <c r="Q157" s="116"/>
      <c r="R157" s="116"/>
    </row>
    <row r="158" spans="1:18" s="92" customFormat="1">
      <c r="A158" s="116"/>
      <c r="C158" s="93"/>
      <c r="D158" s="93"/>
      <c r="E158" s="93"/>
      <c r="F158" s="93"/>
      <c r="H158" s="93"/>
      <c r="I158" s="93"/>
      <c r="L158" s="93"/>
      <c r="M158" s="93"/>
      <c r="N158" s="93"/>
      <c r="O158" s="93"/>
      <c r="P158" s="93"/>
      <c r="Q158" s="116"/>
      <c r="R158" s="116"/>
    </row>
    <row r="159" spans="1:18" s="92" customFormat="1">
      <c r="A159" s="116"/>
      <c r="C159" s="93"/>
      <c r="D159" s="93"/>
      <c r="E159" s="93"/>
      <c r="F159" s="93"/>
      <c r="H159" s="93"/>
      <c r="I159" s="93"/>
      <c r="L159" s="93"/>
      <c r="M159" s="93"/>
      <c r="N159" s="93"/>
      <c r="O159" s="93"/>
      <c r="P159" s="93"/>
      <c r="Q159" s="116"/>
      <c r="R159" s="116"/>
    </row>
    <row r="160" spans="1:18" s="92" customFormat="1">
      <c r="A160" s="116"/>
      <c r="C160" s="93"/>
      <c r="D160" s="93"/>
      <c r="E160" s="93"/>
      <c r="F160" s="93"/>
      <c r="H160" s="93"/>
      <c r="I160" s="93"/>
      <c r="L160" s="93"/>
      <c r="M160" s="93"/>
      <c r="N160" s="93"/>
      <c r="O160" s="93"/>
      <c r="P160" s="93"/>
      <c r="Q160" s="116"/>
      <c r="R160" s="116"/>
    </row>
    <row r="161" spans="1:18" s="92" customFormat="1">
      <c r="A161" s="116"/>
      <c r="C161" s="93"/>
      <c r="D161" s="93"/>
      <c r="E161" s="93"/>
      <c r="F161" s="93"/>
      <c r="H161" s="93"/>
      <c r="I161" s="93"/>
      <c r="L161" s="93"/>
      <c r="M161" s="93"/>
      <c r="N161" s="93"/>
      <c r="O161" s="93"/>
      <c r="P161" s="93"/>
      <c r="Q161" s="116"/>
      <c r="R161" s="116"/>
    </row>
    <row r="162" spans="1:18" s="92" customFormat="1">
      <c r="A162" s="116"/>
      <c r="C162" s="93"/>
      <c r="D162" s="93"/>
      <c r="E162" s="93"/>
      <c r="F162" s="93"/>
      <c r="H162" s="93"/>
      <c r="I162" s="93"/>
      <c r="L162" s="93"/>
      <c r="M162" s="93"/>
      <c r="N162" s="93"/>
      <c r="O162" s="93"/>
      <c r="P162" s="93"/>
      <c r="Q162" s="116"/>
      <c r="R162" s="116"/>
    </row>
    <row r="163" spans="1:18" s="92" customFormat="1">
      <c r="A163" s="116"/>
      <c r="C163" s="93"/>
      <c r="D163" s="93"/>
      <c r="E163" s="93"/>
      <c r="F163" s="93"/>
      <c r="H163" s="93"/>
      <c r="I163" s="93"/>
      <c r="L163" s="93"/>
      <c r="M163" s="93"/>
      <c r="N163" s="93"/>
      <c r="O163" s="93"/>
      <c r="P163" s="93"/>
      <c r="Q163" s="116"/>
      <c r="R163" s="116"/>
    </row>
    <row r="164" spans="1:18" s="92" customFormat="1">
      <c r="A164" s="116"/>
      <c r="C164" s="93"/>
      <c r="D164" s="93"/>
      <c r="E164" s="93"/>
      <c r="F164" s="93"/>
      <c r="H164" s="93"/>
      <c r="I164" s="93"/>
      <c r="L164" s="93"/>
      <c r="M164" s="93"/>
      <c r="N164" s="93"/>
      <c r="O164" s="93"/>
      <c r="P164" s="93"/>
      <c r="Q164" s="116"/>
      <c r="R164" s="116"/>
    </row>
    <row r="165" spans="1:18" s="92" customFormat="1">
      <c r="A165" s="116"/>
      <c r="C165" s="93"/>
      <c r="D165" s="93"/>
      <c r="E165" s="93"/>
      <c r="F165" s="93"/>
      <c r="H165" s="93"/>
      <c r="I165" s="93"/>
      <c r="L165" s="93"/>
      <c r="M165" s="93"/>
      <c r="N165" s="93"/>
      <c r="O165" s="93"/>
      <c r="P165" s="93"/>
      <c r="Q165" s="116"/>
      <c r="R165" s="116"/>
    </row>
    <row r="166" spans="1:18" s="92" customFormat="1">
      <c r="A166" s="116"/>
      <c r="C166" s="93"/>
      <c r="D166" s="93"/>
      <c r="E166" s="93"/>
      <c r="F166" s="93"/>
      <c r="H166" s="93"/>
      <c r="I166" s="93"/>
      <c r="L166" s="93"/>
      <c r="M166" s="93"/>
      <c r="N166" s="93"/>
      <c r="O166" s="93"/>
      <c r="P166" s="93"/>
      <c r="Q166" s="116"/>
      <c r="R166" s="116"/>
    </row>
    <row r="167" spans="1:18" s="92" customFormat="1">
      <c r="A167" s="116"/>
      <c r="C167" s="93"/>
      <c r="D167" s="93"/>
      <c r="E167" s="93"/>
      <c r="F167" s="93"/>
      <c r="H167" s="93"/>
      <c r="I167" s="93"/>
      <c r="L167" s="93"/>
      <c r="M167" s="93"/>
      <c r="N167" s="93"/>
      <c r="O167" s="93"/>
      <c r="P167" s="93"/>
      <c r="Q167" s="116"/>
      <c r="R167" s="116"/>
    </row>
    <row r="168" spans="1:18" s="92" customFormat="1">
      <c r="A168" s="116"/>
      <c r="C168" s="93"/>
      <c r="D168" s="93"/>
      <c r="E168" s="93"/>
      <c r="F168" s="93"/>
      <c r="H168" s="93"/>
      <c r="I168" s="93"/>
      <c r="L168" s="93"/>
      <c r="M168" s="93"/>
      <c r="N168" s="93"/>
      <c r="O168" s="93"/>
      <c r="P168" s="93"/>
      <c r="Q168" s="116"/>
      <c r="R168" s="116"/>
    </row>
    <row r="169" spans="1:18" s="92" customFormat="1">
      <c r="A169" s="116"/>
      <c r="C169" s="93"/>
      <c r="D169" s="93"/>
      <c r="E169" s="93"/>
      <c r="F169" s="93"/>
      <c r="H169" s="93"/>
      <c r="I169" s="93"/>
      <c r="L169" s="93"/>
      <c r="M169" s="93"/>
      <c r="N169" s="93"/>
      <c r="O169" s="93"/>
      <c r="P169" s="93"/>
      <c r="Q169" s="116"/>
      <c r="R169" s="116"/>
    </row>
    <row r="170" spans="1:18" s="92" customFormat="1">
      <c r="A170" s="116"/>
      <c r="C170" s="93"/>
      <c r="D170" s="93"/>
      <c r="E170" s="93"/>
      <c r="F170" s="93"/>
      <c r="H170" s="93"/>
      <c r="I170" s="93"/>
      <c r="L170" s="93"/>
      <c r="M170" s="93"/>
      <c r="N170" s="93"/>
      <c r="O170" s="93"/>
      <c r="P170" s="93"/>
      <c r="Q170" s="116"/>
      <c r="R170" s="116"/>
    </row>
    <row r="171" spans="1:18" s="92" customFormat="1">
      <c r="A171" s="116"/>
      <c r="C171" s="93"/>
      <c r="D171" s="93"/>
      <c r="E171" s="93"/>
      <c r="F171" s="93"/>
      <c r="H171" s="93"/>
      <c r="I171" s="93"/>
      <c r="L171" s="93"/>
      <c r="M171" s="93"/>
      <c r="N171" s="93"/>
      <c r="O171" s="93"/>
      <c r="P171" s="93"/>
      <c r="Q171" s="116"/>
      <c r="R171" s="116"/>
    </row>
    <row r="172" spans="1:18" s="92" customFormat="1">
      <c r="A172" s="116"/>
      <c r="C172" s="93"/>
      <c r="D172" s="93"/>
      <c r="E172" s="93"/>
      <c r="F172" s="93"/>
      <c r="H172" s="93"/>
      <c r="I172" s="93"/>
      <c r="L172" s="93"/>
      <c r="M172" s="93"/>
      <c r="N172" s="93"/>
      <c r="O172" s="93"/>
      <c r="P172" s="93"/>
      <c r="Q172" s="116"/>
      <c r="R172" s="116"/>
    </row>
    <row r="173" spans="1:18" s="92" customFormat="1">
      <c r="A173" s="116"/>
      <c r="C173" s="93"/>
      <c r="D173" s="93"/>
      <c r="E173" s="93"/>
      <c r="F173" s="93"/>
      <c r="H173" s="93"/>
      <c r="I173" s="93"/>
      <c r="L173" s="93"/>
      <c r="M173" s="93"/>
      <c r="N173" s="93"/>
      <c r="O173" s="93"/>
      <c r="P173" s="93"/>
      <c r="Q173" s="116"/>
      <c r="R173" s="116"/>
    </row>
    <row r="174" spans="1:18" s="92" customFormat="1">
      <c r="A174" s="116"/>
      <c r="C174" s="93"/>
      <c r="D174" s="93"/>
      <c r="E174" s="93"/>
      <c r="F174" s="93"/>
      <c r="H174" s="93"/>
      <c r="I174" s="93"/>
      <c r="L174" s="93"/>
      <c r="M174" s="93"/>
      <c r="N174" s="93"/>
      <c r="O174" s="93"/>
      <c r="P174" s="93"/>
      <c r="Q174" s="116"/>
      <c r="R174" s="116"/>
    </row>
    <row r="175" spans="1:18" s="92" customFormat="1">
      <c r="A175" s="116"/>
      <c r="C175" s="93"/>
      <c r="D175" s="93"/>
      <c r="E175" s="93"/>
      <c r="F175" s="93"/>
      <c r="H175" s="93"/>
      <c r="I175" s="93"/>
      <c r="L175" s="93"/>
      <c r="M175" s="93"/>
      <c r="N175" s="93"/>
      <c r="O175" s="93"/>
      <c r="P175" s="93"/>
      <c r="Q175" s="116"/>
      <c r="R175" s="116"/>
    </row>
    <row r="176" spans="1:18" s="92" customFormat="1">
      <c r="A176" s="116"/>
      <c r="C176" s="93"/>
      <c r="D176" s="93"/>
      <c r="E176" s="93"/>
      <c r="F176" s="93"/>
      <c r="H176" s="93"/>
      <c r="I176" s="93"/>
      <c r="L176" s="93"/>
      <c r="M176" s="93"/>
      <c r="N176" s="93"/>
      <c r="O176" s="93"/>
      <c r="P176" s="93"/>
      <c r="Q176" s="116"/>
      <c r="R176" s="116"/>
    </row>
    <row r="177" spans="1:18" s="92" customFormat="1">
      <c r="A177" s="116"/>
      <c r="C177" s="93"/>
      <c r="D177" s="93"/>
      <c r="E177" s="93"/>
      <c r="F177" s="93"/>
      <c r="H177" s="93"/>
      <c r="I177" s="93"/>
      <c r="L177" s="93"/>
      <c r="M177" s="93"/>
      <c r="N177" s="93"/>
      <c r="O177" s="93"/>
      <c r="P177" s="93"/>
      <c r="Q177" s="116"/>
      <c r="R177" s="116"/>
    </row>
    <row r="178" spans="1:18" s="92" customFormat="1">
      <c r="A178" s="116"/>
      <c r="C178" s="93"/>
      <c r="D178" s="93"/>
      <c r="E178" s="93"/>
      <c r="F178" s="93"/>
      <c r="H178" s="93"/>
      <c r="I178" s="93"/>
      <c r="L178" s="93"/>
      <c r="M178" s="93"/>
      <c r="N178" s="93"/>
      <c r="O178" s="93"/>
      <c r="P178" s="93"/>
      <c r="Q178" s="116"/>
      <c r="R178" s="116"/>
    </row>
    <row r="179" spans="1:18" s="92" customFormat="1">
      <c r="A179" s="116"/>
      <c r="C179" s="93"/>
      <c r="D179" s="93"/>
      <c r="E179" s="93"/>
      <c r="F179" s="93"/>
      <c r="H179" s="93"/>
      <c r="I179" s="93"/>
      <c r="L179" s="93"/>
      <c r="M179" s="93"/>
      <c r="N179" s="93"/>
      <c r="O179" s="93"/>
      <c r="P179" s="93"/>
      <c r="Q179" s="116"/>
      <c r="R179" s="116"/>
    </row>
    <row r="180" spans="1:18" s="92" customFormat="1">
      <c r="A180" s="116"/>
      <c r="C180" s="93"/>
      <c r="D180" s="93"/>
      <c r="E180" s="93"/>
      <c r="F180" s="93"/>
      <c r="H180" s="93"/>
      <c r="I180" s="93"/>
      <c r="L180" s="93"/>
      <c r="M180" s="93"/>
      <c r="N180" s="93"/>
      <c r="O180" s="93"/>
      <c r="P180" s="93"/>
      <c r="Q180" s="116"/>
      <c r="R180" s="116"/>
    </row>
    <row r="181" spans="1:18" s="92" customFormat="1">
      <c r="A181" s="116"/>
      <c r="C181" s="93"/>
      <c r="D181" s="93"/>
      <c r="E181" s="93"/>
      <c r="F181" s="93"/>
      <c r="H181" s="93"/>
      <c r="I181" s="93"/>
      <c r="L181" s="93"/>
      <c r="M181" s="93"/>
      <c r="N181" s="93"/>
      <c r="O181" s="93"/>
      <c r="P181" s="93"/>
      <c r="Q181" s="116"/>
      <c r="R181" s="116"/>
    </row>
    <row r="182" spans="1:18" s="92" customFormat="1">
      <c r="A182" s="116"/>
      <c r="C182" s="93"/>
      <c r="D182" s="93"/>
      <c r="E182" s="93"/>
      <c r="F182" s="93"/>
      <c r="H182" s="93"/>
      <c r="I182" s="93"/>
      <c r="L182" s="93"/>
      <c r="M182" s="93"/>
      <c r="N182" s="93"/>
      <c r="O182" s="93"/>
      <c r="P182" s="93"/>
      <c r="Q182" s="116"/>
      <c r="R182" s="116"/>
    </row>
    <row r="183" spans="1:18" s="92" customFormat="1">
      <c r="A183" s="116"/>
      <c r="C183" s="93"/>
      <c r="D183" s="93"/>
      <c r="E183" s="93"/>
      <c r="F183" s="93"/>
      <c r="H183" s="93"/>
      <c r="I183" s="93"/>
      <c r="L183" s="93"/>
      <c r="M183" s="93"/>
      <c r="N183" s="93"/>
      <c r="O183" s="93"/>
      <c r="P183" s="93"/>
      <c r="Q183" s="116"/>
      <c r="R183" s="116"/>
    </row>
    <row r="184" spans="1:18" s="92" customFormat="1">
      <c r="A184" s="116"/>
      <c r="C184" s="93"/>
      <c r="D184" s="93"/>
      <c r="E184" s="93"/>
      <c r="F184" s="93"/>
      <c r="H184" s="93"/>
      <c r="I184" s="93"/>
      <c r="L184" s="93"/>
      <c r="M184" s="93"/>
      <c r="N184" s="93"/>
      <c r="O184" s="93"/>
      <c r="P184" s="93"/>
      <c r="Q184" s="116"/>
      <c r="R184" s="116"/>
    </row>
    <row r="185" spans="1:18" s="92" customFormat="1">
      <c r="A185" s="116"/>
      <c r="C185" s="93"/>
      <c r="D185" s="93"/>
      <c r="E185" s="93"/>
      <c r="F185" s="93"/>
      <c r="H185" s="93"/>
      <c r="I185" s="93"/>
      <c r="L185" s="93"/>
      <c r="M185" s="93"/>
      <c r="N185" s="93"/>
      <c r="O185" s="93"/>
      <c r="P185" s="93"/>
      <c r="Q185" s="116"/>
      <c r="R185" s="116"/>
    </row>
    <row r="186" spans="1:18" s="92" customFormat="1">
      <c r="A186" s="116"/>
      <c r="B186" s="90"/>
      <c r="C186" s="90"/>
      <c r="D186" s="90"/>
      <c r="E186" s="90"/>
      <c r="F186" s="90"/>
      <c r="G186" s="90"/>
      <c r="H186" s="90"/>
      <c r="I186" s="90"/>
      <c r="L186" s="93"/>
      <c r="M186" s="93"/>
      <c r="N186" s="93"/>
      <c r="O186" s="93"/>
      <c r="P186" s="93"/>
      <c r="Q186" s="116"/>
      <c r="R186" s="116"/>
    </row>
    <row r="187" spans="1:18" s="92" customFormat="1">
      <c r="A187" s="116"/>
      <c r="B187" s="90"/>
      <c r="C187" s="90"/>
      <c r="D187" s="90"/>
      <c r="E187" s="90"/>
      <c r="F187" s="90"/>
      <c r="G187" s="90"/>
      <c r="H187" s="90"/>
      <c r="I187" s="90"/>
      <c r="J187" s="88"/>
      <c r="K187" s="90"/>
      <c r="L187" s="90"/>
      <c r="M187" s="90"/>
      <c r="N187" s="90"/>
      <c r="O187" s="90"/>
      <c r="P187" s="90"/>
      <c r="Q187" s="161"/>
      <c r="R187" s="161"/>
    </row>
    <row r="188" spans="1:18" s="92" customFormat="1">
      <c r="A188" s="116"/>
      <c r="B188" s="90"/>
      <c r="C188" s="90"/>
      <c r="D188" s="90"/>
      <c r="E188" s="90"/>
      <c r="F188" s="90"/>
      <c r="G188" s="90"/>
      <c r="H188" s="90"/>
      <c r="I188" s="90"/>
      <c r="J188" s="88"/>
      <c r="K188" s="90"/>
      <c r="L188" s="90"/>
      <c r="M188" s="90"/>
      <c r="N188" s="90"/>
      <c r="O188" s="90"/>
      <c r="P188" s="90"/>
      <c r="Q188" s="161"/>
      <c r="R188" s="161"/>
    </row>
    <row r="189" spans="1:18" s="92" customFormat="1">
      <c r="A189" s="116"/>
      <c r="B189" s="90"/>
      <c r="C189" s="90"/>
      <c r="D189" s="90"/>
      <c r="E189" s="90"/>
      <c r="F189" s="90"/>
      <c r="G189" s="90"/>
      <c r="H189" s="90"/>
      <c r="I189" s="90"/>
      <c r="J189" s="88"/>
      <c r="K189" s="90"/>
      <c r="L189" s="90"/>
      <c r="M189" s="90"/>
      <c r="N189" s="90"/>
      <c r="O189" s="90"/>
      <c r="P189" s="90"/>
      <c r="Q189" s="161"/>
      <c r="R189" s="161"/>
    </row>
    <row r="190" spans="1:18" s="92" customFormat="1">
      <c r="A190" s="116"/>
      <c r="B190" s="90"/>
      <c r="C190" s="90"/>
      <c r="D190" s="90"/>
      <c r="E190" s="90"/>
      <c r="F190" s="90"/>
      <c r="G190" s="90"/>
      <c r="H190" s="90"/>
      <c r="I190" s="90"/>
      <c r="J190" s="88"/>
      <c r="K190" s="90"/>
      <c r="L190" s="90"/>
      <c r="M190" s="90"/>
      <c r="N190" s="90"/>
      <c r="O190" s="90"/>
      <c r="P190" s="90"/>
      <c r="Q190" s="161"/>
      <c r="R190" s="161"/>
    </row>
    <row r="191" spans="1:18" s="92" customFormat="1">
      <c r="A191" s="78"/>
      <c r="B191" s="90"/>
      <c r="C191" s="90"/>
      <c r="D191" s="90"/>
      <c r="E191" s="90"/>
      <c r="F191" s="90"/>
      <c r="G191" s="90"/>
      <c r="H191" s="90"/>
      <c r="I191" s="90"/>
      <c r="J191" s="88"/>
      <c r="K191" s="90"/>
      <c r="L191" s="90"/>
      <c r="M191" s="90"/>
      <c r="N191" s="90"/>
      <c r="O191" s="90"/>
      <c r="P191" s="90"/>
      <c r="Q191" s="161"/>
      <c r="R191" s="161"/>
    </row>
    <row r="192" spans="1:18" s="92" customFormat="1">
      <c r="A192" s="78"/>
      <c r="B192" s="90"/>
      <c r="C192" s="90"/>
      <c r="D192" s="90"/>
      <c r="E192" s="90"/>
      <c r="F192" s="90"/>
      <c r="G192" s="90"/>
      <c r="H192" s="90"/>
      <c r="I192" s="90"/>
      <c r="J192" s="88"/>
      <c r="K192" s="90"/>
      <c r="L192" s="90"/>
      <c r="M192" s="90"/>
      <c r="N192" s="90"/>
      <c r="O192" s="90"/>
      <c r="P192" s="90"/>
      <c r="Q192" s="161"/>
      <c r="R192" s="161"/>
    </row>
    <row r="193" spans="1:18" s="92" customFormat="1">
      <c r="A193" s="78"/>
      <c r="B193" s="90"/>
      <c r="C193" s="90"/>
      <c r="D193" s="90"/>
      <c r="E193" s="90"/>
      <c r="F193" s="90"/>
      <c r="G193" s="90"/>
      <c r="H193" s="90"/>
      <c r="I193" s="90"/>
      <c r="J193" s="88"/>
      <c r="K193" s="90"/>
      <c r="L193" s="90"/>
      <c r="M193" s="90"/>
      <c r="N193" s="90"/>
      <c r="O193" s="90"/>
      <c r="P193" s="90"/>
      <c r="Q193" s="161"/>
      <c r="R193" s="161"/>
    </row>
    <row r="194" spans="1:18" s="92" customFormat="1">
      <c r="A194" s="78"/>
      <c r="B194" s="90"/>
      <c r="C194" s="90"/>
      <c r="D194" s="90"/>
      <c r="E194" s="90"/>
      <c r="F194" s="90"/>
      <c r="G194" s="90"/>
      <c r="H194" s="90"/>
      <c r="I194" s="90"/>
      <c r="J194" s="88"/>
      <c r="K194" s="90"/>
      <c r="L194" s="90"/>
      <c r="M194" s="90"/>
      <c r="N194" s="90"/>
      <c r="O194" s="90"/>
      <c r="P194" s="90"/>
      <c r="Q194" s="161"/>
      <c r="R194" s="161"/>
    </row>
    <row r="195" spans="1:18" s="92" customFormat="1">
      <c r="A195" s="78"/>
      <c r="B195" s="90"/>
      <c r="C195" s="90"/>
      <c r="D195" s="90"/>
      <c r="E195" s="90"/>
      <c r="F195" s="90"/>
      <c r="G195" s="90"/>
      <c r="H195" s="90"/>
      <c r="I195" s="90"/>
      <c r="J195" s="88"/>
      <c r="K195" s="90"/>
      <c r="L195" s="90"/>
      <c r="M195" s="90"/>
      <c r="N195" s="90"/>
      <c r="O195" s="90"/>
      <c r="P195" s="90"/>
      <c r="Q195" s="161"/>
      <c r="R195" s="161"/>
    </row>
    <row r="196" spans="1:18" s="92" customFormat="1">
      <c r="A196" s="78"/>
      <c r="B196" s="90"/>
      <c r="C196" s="90"/>
      <c r="D196" s="90"/>
      <c r="E196" s="90"/>
      <c r="F196" s="90"/>
      <c r="G196" s="90"/>
      <c r="H196" s="90"/>
      <c r="I196" s="90"/>
      <c r="J196" s="88"/>
      <c r="K196" s="90"/>
      <c r="L196" s="90"/>
      <c r="M196" s="90"/>
      <c r="N196" s="90"/>
      <c r="O196" s="90"/>
      <c r="P196" s="90"/>
      <c r="Q196" s="161"/>
      <c r="R196" s="161"/>
    </row>
    <row r="197" spans="1:18" s="92" customFormat="1">
      <c r="A197" s="78"/>
      <c r="B197" s="90"/>
      <c r="C197" s="90"/>
      <c r="D197" s="90"/>
      <c r="E197" s="90"/>
      <c r="F197" s="90"/>
      <c r="G197" s="90"/>
      <c r="H197" s="90"/>
      <c r="I197" s="90"/>
      <c r="J197" s="88"/>
      <c r="K197" s="90"/>
      <c r="L197" s="90"/>
      <c r="M197" s="90"/>
      <c r="N197" s="90"/>
      <c r="O197" s="90"/>
      <c r="P197" s="90"/>
      <c r="Q197" s="161"/>
      <c r="R197" s="161"/>
    </row>
    <row r="198" spans="1:18" s="92" customFormat="1">
      <c r="A198" s="78"/>
      <c r="B198" s="90"/>
      <c r="C198" s="90"/>
      <c r="D198" s="90"/>
      <c r="E198" s="90"/>
      <c r="F198" s="90"/>
      <c r="G198" s="90"/>
      <c r="H198" s="90"/>
      <c r="I198" s="90"/>
      <c r="J198" s="88"/>
      <c r="K198" s="90"/>
      <c r="L198" s="90"/>
      <c r="M198" s="90"/>
      <c r="N198" s="90"/>
      <c r="O198" s="90"/>
      <c r="P198" s="90"/>
      <c r="Q198" s="161"/>
      <c r="R198" s="161"/>
    </row>
    <row r="199" spans="1:18" s="92" customFormat="1">
      <c r="A199" s="78"/>
      <c r="B199" s="90"/>
      <c r="C199" s="90"/>
      <c r="D199" s="90"/>
      <c r="E199" s="90"/>
      <c r="F199" s="90"/>
      <c r="G199" s="90"/>
      <c r="H199" s="90"/>
      <c r="I199" s="90"/>
      <c r="J199" s="88"/>
      <c r="K199" s="90"/>
      <c r="L199" s="90"/>
      <c r="M199" s="90"/>
      <c r="N199" s="90"/>
      <c r="O199" s="90"/>
      <c r="P199" s="90"/>
      <c r="Q199" s="161"/>
      <c r="R199" s="161"/>
    </row>
    <row r="200" spans="1:18" s="92" customFormat="1">
      <c r="B200" s="90"/>
      <c r="C200" s="90"/>
      <c r="D200" s="90"/>
      <c r="E200" s="90"/>
      <c r="F200" s="90"/>
      <c r="G200" s="90"/>
      <c r="H200" s="90"/>
      <c r="I200" s="90"/>
      <c r="J200" s="88"/>
      <c r="K200" s="90"/>
      <c r="L200" s="90"/>
      <c r="M200" s="90"/>
      <c r="N200" s="90"/>
      <c r="O200" s="90"/>
      <c r="P200" s="90"/>
      <c r="Q200" s="161"/>
      <c r="R200" s="161"/>
    </row>
  </sheetData>
  <mergeCells count="1">
    <mergeCell ref="A104:A10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AE46"/>
  <sheetViews>
    <sheetView workbookViewId="0">
      <selection activeCell="Q16" sqref="Q16"/>
    </sheetView>
  </sheetViews>
  <sheetFormatPr defaultRowHeight="15.9"/>
  <cols>
    <col min="1" max="1" width="30.61328125" style="7" customWidth="1"/>
    <col min="2" max="16" width="9.23046875" style="7"/>
    <col min="32" max="16384" width="9.23046875" style="7"/>
  </cols>
  <sheetData>
    <row r="1" spans="1:5" ht="20.6">
      <c r="A1" s="5" t="s">
        <v>268</v>
      </c>
    </row>
    <row r="3" spans="1:5">
      <c r="A3" s="7" t="s">
        <v>392</v>
      </c>
      <c r="B3" s="1"/>
    </row>
    <row r="5" spans="1:5">
      <c r="A5" s="187" t="s">
        <v>268</v>
      </c>
      <c r="E5" s="8" t="s">
        <v>393</v>
      </c>
    </row>
    <row r="7" spans="1:5" ht="47.6">
      <c r="A7" s="6"/>
      <c r="B7" s="203" t="s">
        <v>311</v>
      </c>
      <c r="C7" s="203" t="s">
        <v>312</v>
      </c>
    </row>
    <row r="8" spans="1:5">
      <c r="A8" s="6" t="s">
        <v>269</v>
      </c>
      <c r="B8" s="204">
        <v>0.68728522339999998</v>
      </c>
      <c r="C8" s="204">
        <v>0.74105441459999999</v>
      </c>
    </row>
    <row r="9" spans="1:5">
      <c r="A9" s="6" t="s">
        <v>270</v>
      </c>
      <c r="B9" s="204">
        <v>0.68728522339999998</v>
      </c>
      <c r="C9" s="204">
        <v>0.38111369890000002</v>
      </c>
    </row>
    <row r="10" spans="1:5">
      <c r="A10" s="6" t="s">
        <v>271</v>
      </c>
      <c r="B10" s="204">
        <v>1.3745704466999999</v>
      </c>
      <c r="C10" s="204">
        <v>8.9244124497000001</v>
      </c>
    </row>
    <row r="11" spans="1:5">
      <c r="A11" s="6" t="s">
        <v>272</v>
      </c>
      <c r="B11" s="204">
        <v>1.3745704466999999</v>
      </c>
      <c r="C11" s="204">
        <v>2.8795257252000002</v>
      </c>
    </row>
    <row r="12" spans="1:5">
      <c r="A12" s="6" t="s">
        <v>273</v>
      </c>
      <c r="B12" s="204">
        <v>2.7491408934999999</v>
      </c>
      <c r="C12" s="204">
        <v>3.9805208554</v>
      </c>
    </row>
    <row r="13" spans="1:5">
      <c r="A13" s="6" t="s">
        <v>274</v>
      </c>
      <c r="B13" s="204">
        <v>3.7800687284999999</v>
      </c>
      <c r="C13" s="204">
        <v>3.7052720728000001</v>
      </c>
    </row>
    <row r="14" spans="1:5">
      <c r="A14" s="6" t="s">
        <v>275</v>
      </c>
      <c r="B14" s="204">
        <v>4.1237113401999999</v>
      </c>
      <c r="C14" s="204">
        <v>2.2231632437000002</v>
      </c>
    </row>
    <row r="15" spans="1:5">
      <c r="A15" s="6" t="s">
        <v>276</v>
      </c>
      <c r="B15" s="204">
        <v>5.4982817868999998</v>
      </c>
      <c r="C15" s="204">
        <v>3.2923988990000002</v>
      </c>
    </row>
    <row r="16" spans="1:5">
      <c r="A16" s="6" t="s">
        <v>277</v>
      </c>
      <c r="B16" s="204">
        <v>5.4982817868999998</v>
      </c>
      <c r="C16" s="204">
        <v>2.0537793775000002</v>
      </c>
    </row>
    <row r="17" spans="1:3">
      <c r="A17" s="6" t="s">
        <v>278</v>
      </c>
      <c r="B17" s="204">
        <v>6.8728522336999998</v>
      </c>
      <c r="C17" s="204">
        <v>5.6531865339999996</v>
      </c>
    </row>
    <row r="18" spans="1:3">
      <c r="A18" s="6" t="s">
        <v>279</v>
      </c>
      <c r="B18" s="204">
        <v>7.2164948453999997</v>
      </c>
      <c r="C18" s="204">
        <v>5.3144188015999996</v>
      </c>
    </row>
    <row r="19" spans="1:3">
      <c r="A19" s="6" t="s">
        <v>280</v>
      </c>
      <c r="B19" s="204">
        <v>7.9037800686999997</v>
      </c>
      <c r="C19" s="204">
        <v>9.0832098243000008</v>
      </c>
    </row>
    <row r="20" spans="1:3">
      <c r="A20" s="6" t="s">
        <v>281</v>
      </c>
      <c r="B20" s="204">
        <v>9.6219931270999997</v>
      </c>
      <c r="C20" s="204">
        <v>7.5905145034999997</v>
      </c>
    </row>
    <row r="21" spans="1:3">
      <c r="A21" s="6" t="s">
        <v>282</v>
      </c>
      <c r="B21" s="204">
        <v>10.309278351</v>
      </c>
      <c r="C21" s="204">
        <v>22.517467710999998</v>
      </c>
    </row>
    <row r="22" spans="1:3">
      <c r="A22" s="6" t="s">
        <v>283</v>
      </c>
      <c r="B22" s="204">
        <v>10.996563574</v>
      </c>
      <c r="C22" s="204">
        <v>21.172983273</v>
      </c>
    </row>
    <row r="23" spans="1:3">
      <c r="A23" s="6" t="s">
        <v>284</v>
      </c>
      <c r="B23" s="204">
        <v>11.340206186</v>
      </c>
      <c r="C23" s="204">
        <v>10.501799704</v>
      </c>
    </row>
    <row r="24" spans="1:3">
      <c r="A24" s="6" t="s">
        <v>285</v>
      </c>
      <c r="B24" s="204">
        <v>14.776632301999999</v>
      </c>
      <c r="C24" s="204">
        <v>6.0237137412999999</v>
      </c>
    </row>
    <row r="25" spans="1:3">
      <c r="A25" s="6" t="s">
        <v>286</v>
      </c>
      <c r="B25" s="204">
        <v>15.120274913999999</v>
      </c>
      <c r="C25" s="204">
        <v>23.6713953</v>
      </c>
    </row>
    <row r="26" spans="1:3">
      <c r="A26" s="6" t="s">
        <v>287</v>
      </c>
      <c r="B26" s="204">
        <v>22.336769758999999</v>
      </c>
      <c r="C26" s="204">
        <v>3.2923988990000002</v>
      </c>
    </row>
    <row r="27" spans="1:3">
      <c r="A27" s="6" t="s">
        <v>288</v>
      </c>
      <c r="B27" s="204">
        <v>30.240549827999999</v>
      </c>
      <c r="C27" s="204">
        <v>12.428541181</v>
      </c>
    </row>
    <row r="28" spans="1:3">
      <c r="A28" s="6" t="s">
        <v>289</v>
      </c>
      <c r="B28" s="204">
        <v>31.958762886999999</v>
      </c>
      <c r="C28" s="204">
        <v>17.954689815999998</v>
      </c>
    </row>
    <row r="29" spans="1:3">
      <c r="A29" s="6" t="s">
        <v>290</v>
      </c>
      <c r="B29" s="204">
        <v>33.676975945000002</v>
      </c>
      <c r="C29" s="204">
        <v>27.694262122000001</v>
      </c>
    </row>
    <row r="30" spans="1:3">
      <c r="A30" s="6"/>
      <c r="B30" s="6"/>
      <c r="C30" s="6"/>
    </row>
    <row r="31" spans="1:3">
      <c r="A31" s="6"/>
      <c r="B31" s="205"/>
      <c r="C31" s="6"/>
    </row>
    <row r="32" spans="1:3">
      <c r="A32" s="6"/>
      <c r="B32" s="6"/>
      <c r="C32" s="6"/>
    </row>
    <row r="41" spans="9:9">
      <c r="I41" s="12"/>
    </row>
    <row r="42" spans="9:9">
      <c r="I42" s="12"/>
    </row>
    <row r="44" spans="9:9">
      <c r="I44" s="12"/>
    </row>
    <row r="46" spans="9:9">
      <c r="I46" s="12"/>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U27"/>
  <sheetViews>
    <sheetView workbookViewId="0">
      <selection activeCell="O9" sqref="O9"/>
    </sheetView>
  </sheetViews>
  <sheetFormatPr defaultRowHeight="15.9"/>
  <cols>
    <col min="1" max="1" width="10.3828125" style="7" customWidth="1"/>
    <col min="2" max="2" width="12.4609375" style="7" customWidth="1"/>
    <col min="3" max="3" width="12" style="7" customWidth="1"/>
    <col min="4" max="16384" width="9.23046875" style="7"/>
  </cols>
  <sheetData>
    <row r="1" spans="1:21" ht="20.6">
      <c r="A1" s="5" t="s">
        <v>267</v>
      </c>
    </row>
    <row r="3" spans="1:21">
      <c r="A3" s="7" t="s">
        <v>63</v>
      </c>
      <c r="B3" s="75" t="s">
        <v>394</v>
      </c>
      <c r="U3" s="202"/>
    </row>
    <row r="5" spans="1:21" ht="111">
      <c r="B5" s="60" t="s">
        <v>486</v>
      </c>
      <c r="C5" s="60" t="s">
        <v>488</v>
      </c>
      <c r="E5" s="207" t="s">
        <v>487</v>
      </c>
    </row>
    <row r="6" spans="1:21">
      <c r="A6" s="48">
        <v>2005</v>
      </c>
      <c r="B6" s="217">
        <v>2.3829500000000001</v>
      </c>
      <c r="C6" s="206">
        <v>2.4339579093140854E-4</v>
      </c>
      <c r="R6" s="138"/>
    </row>
    <row r="7" spans="1:21">
      <c r="A7" s="48">
        <v>2006</v>
      </c>
      <c r="B7" s="217">
        <v>2.4215610000000001</v>
      </c>
      <c r="C7" s="206">
        <v>2.5603319511670363E-4</v>
      </c>
      <c r="P7" s="141"/>
      <c r="Q7" s="217"/>
      <c r="R7" s="217"/>
    </row>
    <row r="8" spans="1:21">
      <c r="A8" s="48">
        <v>2007</v>
      </c>
      <c r="B8" s="217">
        <v>2.4656799999999999</v>
      </c>
      <c r="C8" s="206">
        <v>2.7538042243924595E-4</v>
      </c>
      <c r="P8" s="141"/>
      <c r="Q8" s="217"/>
      <c r="R8" s="217"/>
    </row>
    <row r="9" spans="1:21">
      <c r="A9" s="48">
        <v>2008</v>
      </c>
      <c r="B9" s="217">
        <v>2.4585029999999999</v>
      </c>
      <c r="C9" s="206">
        <v>2.7496407366596666E-4</v>
      </c>
      <c r="P9" s="141"/>
      <c r="Q9" s="217"/>
      <c r="R9" s="217"/>
    </row>
    <row r="10" spans="1:21">
      <c r="A10" s="48">
        <v>2009</v>
      </c>
      <c r="B10" s="217">
        <v>2.4583819999999998</v>
      </c>
      <c r="C10" s="206">
        <v>2.847401258225939E-4</v>
      </c>
      <c r="P10" s="141"/>
      <c r="Q10" s="217"/>
      <c r="R10" s="217"/>
    </row>
    <row r="11" spans="1:21">
      <c r="A11" s="48">
        <v>2010</v>
      </c>
      <c r="B11" s="217">
        <v>2.5250439999999998</v>
      </c>
      <c r="C11" s="206">
        <v>2.39599785191862E-4</v>
      </c>
      <c r="P11" s="141"/>
      <c r="Q11" s="217"/>
      <c r="R11" s="217"/>
    </row>
    <row r="12" spans="1:21">
      <c r="A12" s="48">
        <v>2011</v>
      </c>
      <c r="B12" s="217">
        <v>2.6014439999999999</v>
      </c>
      <c r="C12" s="206">
        <v>2.1411185480064149E-4</v>
      </c>
      <c r="P12" s="141"/>
      <c r="Q12" s="217"/>
      <c r="R12" s="217"/>
    </row>
    <row r="13" spans="1:21">
      <c r="A13" s="48">
        <v>2012</v>
      </c>
      <c r="B13" s="217">
        <v>2.5646179999999998</v>
      </c>
      <c r="C13" s="206">
        <v>2.0938790884256447E-4</v>
      </c>
      <c r="P13" s="141"/>
      <c r="Q13" s="217"/>
      <c r="R13" s="217"/>
    </row>
    <row r="14" spans="1:21">
      <c r="A14" s="48">
        <v>2013</v>
      </c>
      <c r="B14" s="217">
        <v>2.717695</v>
      </c>
      <c r="C14" s="206">
        <v>2.0679288882674473E-4</v>
      </c>
      <c r="P14" s="141"/>
      <c r="Q14" s="217"/>
      <c r="R14" s="217"/>
    </row>
    <row r="15" spans="1:21">
      <c r="A15" s="48">
        <v>2014</v>
      </c>
      <c r="B15" s="217">
        <v>2.8574000000000002</v>
      </c>
      <c r="C15" s="206">
        <v>1.9843214110730034E-4</v>
      </c>
      <c r="P15" s="141"/>
      <c r="Q15" s="217"/>
      <c r="R15" s="217"/>
    </row>
    <row r="16" spans="1:21">
      <c r="A16" s="48">
        <v>2015</v>
      </c>
      <c r="B16" s="217">
        <v>3.1319270000000001</v>
      </c>
      <c r="C16" s="206">
        <v>2.1999235614367769E-4</v>
      </c>
      <c r="P16" s="141"/>
      <c r="Q16" s="217"/>
      <c r="R16" s="217"/>
    </row>
    <row r="17" spans="9:18">
      <c r="P17" s="141"/>
      <c r="Q17" s="217"/>
      <c r="R17" s="217"/>
    </row>
    <row r="18" spans="9:18">
      <c r="P18" s="141"/>
      <c r="Q18" s="217"/>
      <c r="R18" s="217"/>
    </row>
    <row r="19" spans="9:18">
      <c r="I19" s="12"/>
      <c r="P19" s="141"/>
      <c r="Q19" s="217"/>
      <c r="R19" s="217"/>
    </row>
    <row r="20" spans="9:18">
      <c r="I20" s="12"/>
      <c r="P20" s="141"/>
      <c r="Q20" s="217"/>
      <c r="R20" s="217"/>
    </row>
    <row r="21" spans="9:18">
      <c r="P21" s="141"/>
      <c r="Q21" s="217"/>
      <c r="R21" s="217"/>
    </row>
    <row r="22" spans="9:18">
      <c r="I22" s="12"/>
      <c r="P22" s="141"/>
      <c r="Q22" s="217"/>
      <c r="R22" s="217"/>
    </row>
    <row r="23" spans="9:18">
      <c r="P23" s="141"/>
      <c r="Q23" s="217"/>
      <c r="R23" s="217"/>
    </row>
    <row r="24" spans="9:18">
      <c r="I24" s="12"/>
      <c r="P24" s="141"/>
      <c r="Q24" s="217"/>
      <c r="R24" s="217"/>
    </row>
    <row r="25" spans="9:18">
      <c r="P25" s="141"/>
      <c r="Q25" s="217"/>
      <c r="R25" s="217"/>
    </row>
    <row r="26" spans="9:18">
      <c r="P26" s="141"/>
      <c r="Q26" s="217"/>
      <c r="R26" s="217"/>
    </row>
    <row r="27" spans="9:18">
      <c r="P27" s="141"/>
      <c r="Q27" s="217"/>
      <c r="R27" s="217"/>
    </row>
  </sheetData>
  <hyperlinks>
    <hyperlink ref="B3" r:id="rId1"/>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dimension ref="A1:K41"/>
  <sheetViews>
    <sheetView topLeftCell="A13" workbookViewId="0">
      <selection activeCell="K32" sqref="K32"/>
    </sheetView>
  </sheetViews>
  <sheetFormatPr defaultRowHeight="15.9"/>
  <cols>
    <col min="1" max="1" width="9.23046875" style="7"/>
    <col min="2" max="2" width="11.53515625" style="6" customWidth="1"/>
    <col min="3" max="3" width="12.3046875" style="54" customWidth="1"/>
    <col min="4" max="4" width="11" style="54" customWidth="1"/>
    <col min="5" max="5" width="12" style="54" customWidth="1"/>
    <col min="6" max="6" width="11.3828125" style="54" customWidth="1"/>
    <col min="7" max="7" width="10.69140625" style="54" customWidth="1"/>
    <col min="8" max="16384" width="9.23046875" style="7"/>
  </cols>
  <sheetData>
    <row r="1" spans="1:11" ht="20.6">
      <c r="A1" s="5" t="s">
        <v>169</v>
      </c>
    </row>
    <row r="3" spans="1:11">
      <c r="A3" s="7" t="s">
        <v>63</v>
      </c>
      <c r="B3" s="143" t="s">
        <v>387</v>
      </c>
    </row>
    <row r="5" spans="1:11">
      <c r="C5" s="54" t="s">
        <v>164</v>
      </c>
      <c r="D5" s="54" t="s">
        <v>165</v>
      </c>
      <c r="E5" s="54" t="s">
        <v>166</v>
      </c>
      <c r="F5" s="54" t="s">
        <v>167</v>
      </c>
      <c r="G5" s="54" t="s">
        <v>168</v>
      </c>
      <c r="I5" s="67" t="s">
        <v>388</v>
      </c>
    </row>
    <row r="6" spans="1:11">
      <c r="B6" s="65">
        <v>1980</v>
      </c>
      <c r="C6" s="169">
        <v>1799</v>
      </c>
      <c r="D6" s="170">
        <v>833</v>
      </c>
      <c r="E6" s="170">
        <v>253</v>
      </c>
      <c r="F6" s="170">
        <v>158</v>
      </c>
      <c r="G6" s="170">
        <v>147</v>
      </c>
    </row>
    <row r="7" spans="1:11">
      <c r="B7" s="65">
        <v>1981</v>
      </c>
      <c r="C7" s="169">
        <v>1761</v>
      </c>
      <c r="D7" s="169">
        <v>933</v>
      </c>
      <c r="E7" s="169">
        <v>271</v>
      </c>
      <c r="F7" s="170">
        <v>194</v>
      </c>
      <c r="G7" s="170">
        <v>166</v>
      </c>
      <c r="K7" s="24"/>
    </row>
    <row r="8" spans="1:11">
      <c r="B8" s="65">
        <v>1982</v>
      </c>
      <c r="C8" s="169">
        <v>1907</v>
      </c>
      <c r="D8" s="169">
        <v>1006</v>
      </c>
      <c r="E8" s="169">
        <v>275</v>
      </c>
      <c r="F8" s="170">
        <v>187</v>
      </c>
      <c r="G8" s="170">
        <v>154</v>
      </c>
      <c r="K8" s="24"/>
    </row>
    <row r="9" spans="1:11">
      <c r="B9" s="65">
        <v>1983</v>
      </c>
      <c r="C9" s="171">
        <v>1668</v>
      </c>
      <c r="D9" s="169">
        <v>1052</v>
      </c>
      <c r="E9" s="169">
        <v>338</v>
      </c>
      <c r="F9" s="170">
        <v>193</v>
      </c>
      <c r="G9" s="170">
        <v>155</v>
      </c>
      <c r="K9" s="24"/>
    </row>
    <row r="10" spans="1:11">
      <c r="B10" s="65">
        <v>1984</v>
      </c>
      <c r="C10" s="169">
        <v>1739</v>
      </c>
      <c r="D10" s="169">
        <v>1135</v>
      </c>
      <c r="E10" s="169">
        <v>412</v>
      </c>
      <c r="F10" s="170">
        <v>258</v>
      </c>
      <c r="G10" s="170">
        <v>166</v>
      </c>
      <c r="K10" s="24"/>
    </row>
    <row r="11" spans="1:11">
      <c r="B11" s="65">
        <v>1985</v>
      </c>
      <c r="C11" s="169">
        <v>1827</v>
      </c>
      <c r="D11" s="170">
        <v>1154</v>
      </c>
      <c r="E11" s="170">
        <v>472</v>
      </c>
      <c r="F11" s="170">
        <v>285</v>
      </c>
      <c r="G11" s="170">
        <v>188</v>
      </c>
    </row>
    <row r="12" spans="1:11">
      <c r="B12" s="65">
        <v>1986</v>
      </c>
      <c r="C12" s="169">
        <v>1606</v>
      </c>
      <c r="D12" s="170">
        <v>1042</v>
      </c>
      <c r="E12" s="170">
        <v>398</v>
      </c>
      <c r="F12" s="170">
        <v>305</v>
      </c>
      <c r="G12" s="170">
        <v>214</v>
      </c>
    </row>
    <row r="13" spans="1:11">
      <c r="B13" s="65">
        <v>1987</v>
      </c>
      <c r="C13" s="170">
        <v>1495</v>
      </c>
      <c r="D13" s="170">
        <v>961</v>
      </c>
      <c r="E13" s="170">
        <v>472</v>
      </c>
      <c r="F13" s="170">
        <v>303</v>
      </c>
      <c r="G13" s="170">
        <v>193</v>
      </c>
    </row>
    <row r="14" spans="1:11">
      <c r="B14" s="65">
        <v>1988</v>
      </c>
      <c r="C14" s="170">
        <v>1129</v>
      </c>
      <c r="D14" s="170">
        <v>865</v>
      </c>
      <c r="E14" s="170">
        <v>428</v>
      </c>
      <c r="F14" s="170">
        <v>285</v>
      </c>
      <c r="G14" s="170">
        <v>176</v>
      </c>
    </row>
    <row r="15" spans="1:11">
      <c r="B15" s="65">
        <v>1989</v>
      </c>
      <c r="C15" s="54">
        <v>960</v>
      </c>
      <c r="D15" s="54">
        <v>677</v>
      </c>
      <c r="E15" s="170">
        <v>377</v>
      </c>
      <c r="F15" s="170">
        <v>307</v>
      </c>
      <c r="G15" s="54">
        <v>168</v>
      </c>
    </row>
    <row r="16" spans="1:11">
      <c r="B16" s="65">
        <v>1990</v>
      </c>
      <c r="C16" s="54">
        <v>795</v>
      </c>
      <c r="D16" s="54">
        <v>665</v>
      </c>
      <c r="E16" s="170">
        <v>332</v>
      </c>
      <c r="F16" s="170">
        <v>274</v>
      </c>
      <c r="G16" s="54">
        <v>171</v>
      </c>
    </row>
    <row r="17" spans="2:7">
      <c r="B17" s="65">
        <v>1991</v>
      </c>
      <c r="C17" s="54">
        <v>714</v>
      </c>
      <c r="D17" s="54">
        <v>593</v>
      </c>
      <c r="E17" s="54">
        <v>300</v>
      </c>
      <c r="F17" s="54">
        <v>313</v>
      </c>
      <c r="G17" s="54">
        <v>159</v>
      </c>
    </row>
    <row r="18" spans="2:7">
      <c r="B18" s="65">
        <v>1992</v>
      </c>
      <c r="C18" s="54">
        <v>591</v>
      </c>
      <c r="D18" s="54">
        <v>546</v>
      </c>
      <c r="E18" s="54">
        <v>253</v>
      </c>
      <c r="F18" s="54">
        <v>277</v>
      </c>
      <c r="G18" s="54">
        <v>181</v>
      </c>
    </row>
    <row r="19" spans="2:7">
      <c r="B19" s="65">
        <v>1993</v>
      </c>
      <c r="C19" s="54">
        <v>499</v>
      </c>
      <c r="D19" s="54">
        <v>457</v>
      </c>
      <c r="E19" s="54">
        <v>238</v>
      </c>
      <c r="F19" s="54">
        <v>240</v>
      </c>
      <c r="G19" s="54">
        <v>168</v>
      </c>
    </row>
    <row r="20" spans="2:7">
      <c r="B20" s="65">
        <v>1994</v>
      </c>
      <c r="C20" s="54">
        <v>507</v>
      </c>
      <c r="D20" s="54">
        <v>535</v>
      </c>
      <c r="E20" s="54">
        <v>245</v>
      </c>
      <c r="F20" s="54">
        <v>268</v>
      </c>
      <c r="G20" s="54">
        <v>188</v>
      </c>
    </row>
    <row r="21" spans="2:7">
      <c r="B21" s="65">
        <v>1995</v>
      </c>
      <c r="C21" s="54">
        <v>416</v>
      </c>
      <c r="D21" s="54">
        <v>472</v>
      </c>
      <c r="E21" s="54">
        <v>240</v>
      </c>
      <c r="F21" s="54">
        <v>264</v>
      </c>
      <c r="G21" s="54">
        <v>181</v>
      </c>
    </row>
    <row r="22" spans="2:7">
      <c r="B22" s="65">
        <v>1996</v>
      </c>
      <c r="C22" s="54">
        <v>293</v>
      </c>
      <c r="D22" s="54">
        <v>315</v>
      </c>
      <c r="E22" s="54">
        <v>219</v>
      </c>
      <c r="F22" s="54">
        <v>216</v>
      </c>
      <c r="G22" s="54">
        <v>185</v>
      </c>
    </row>
    <row r="23" spans="2:7">
      <c r="B23" s="65">
        <v>1997</v>
      </c>
      <c r="C23" s="54">
        <v>264</v>
      </c>
      <c r="D23" s="54">
        <v>257</v>
      </c>
      <c r="E23" s="54">
        <v>197</v>
      </c>
      <c r="F23" s="54">
        <v>246</v>
      </c>
      <c r="G23" s="54">
        <v>187</v>
      </c>
    </row>
    <row r="24" spans="2:7">
      <c r="B24" s="65">
        <v>1998</v>
      </c>
      <c r="C24" s="54">
        <v>191</v>
      </c>
      <c r="D24" s="54">
        <v>192</v>
      </c>
      <c r="E24" s="54">
        <v>174</v>
      </c>
      <c r="F24" s="54">
        <v>225</v>
      </c>
      <c r="G24" s="54">
        <v>197</v>
      </c>
    </row>
    <row r="25" spans="2:7">
      <c r="B25" s="65">
        <v>1999</v>
      </c>
      <c r="C25" s="54">
        <v>148</v>
      </c>
      <c r="D25" s="54">
        <v>142</v>
      </c>
      <c r="E25" s="54">
        <v>121</v>
      </c>
      <c r="F25" s="54">
        <v>201</v>
      </c>
      <c r="G25" s="54">
        <v>184</v>
      </c>
    </row>
    <row r="26" spans="2:7">
      <c r="B26" s="65">
        <v>2000</v>
      </c>
      <c r="C26" s="54">
        <v>115</v>
      </c>
      <c r="D26" s="54">
        <v>121</v>
      </c>
      <c r="E26" s="54">
        <v>118</v>
      </c>
      <c r="F26" s="54">
        <v>163</v>
      </c>
      <c r="G26" s="54">
        <v>183</v>
      </c>
    </row>
    <row r="27" spans="2:7">
      <c r="B27" s="65">
        <v>2001</v>
      </c>
      <c r="C27" s="54">
        <v>126</v>
      </c>
      <c r="D27" s="54">
        <v>109</v>
      </c>
      <c r="E27" s="54">
        <v>85</v>
      </c>
      <c r="F27" s="54">
        <v>164</v>
      </c>
      <c r="G27" s="54">
        <v>199</v>
      </c>
    </row>
    <row r="28" spans="2:7">
      <c r="B28" s="65">
        <v>2002</v>
      </c>
      <c r="C28" s="54">
        <v>156</v>
      </c>
      <c r="D28" s="54">
        <v>95</v>
      </c>
      <c r="E28" s="54">
        <v>90</v>
      </c>
      <c r="F28" s="54">
        <v>184</v>
      </c>
      <c r="G28" s="54">
        <v>224</v>
      </c>
    </row>
    <row r="29" spans="2:7">
      <c r="B29" s="65">
        <v>2003</v>
      </c>
      <c r="C29" s="54">
        <v>141</v>
      </c>
      <c r="D29" s="54">
        <v>108</v>
      </c>
      <c r="E29" s="54">
        <v>79</v>
      </c>
      <c r="F29" s="54">
        <v>192</v>
      </c>
      <c r="G29" s="54">
        <v>244</v>
      </c>
    </row>
    <row r="30" spans="2:7">
      <c r="B30" s="65">
        <v>2004</v>
      </c>
      <c r="C30" s="54">
        <v>138</v>
      </c>
      <c r="D30" s="54">
        <v>113</v>
      </c>
      <c r="E30" s="54">
        <v>78</v>
      </c>
      <c r="F30" s="54">
        <v>148</v>
      </c>
      <c r="G30" s="54">
        <v>263</v>
      </c>
    </row>
    <row r="31" spans="2:7">
      <c r="B31" s="65">
        <v>2005</v>
      </c>
      <c r="C31" s="54">
        <v>175</v>
      </c>
      <c r="D31" s="54">
        <v>138</v>
      </c>
      <c r="E31" s="54">
        <v>87</v>
      </c>
      <c r="F31" s="54">
        <v>196</v>
      </c>
      <c r="G31" s="54">
        <v>328</v>
      </c>
    </row>
    <row r="32" spans="2:7">
      <c r="B32" s="65">
        <v>2006</v>
      </c>
      <c r="C32" s="54">
        <v>193</v>
      </c>
      <c r="D32" s="54">
        <v>154</v>
      </c>
      <c r="E32" s="54">
        <v>95</v>
      </c>
      <c r="F32" s="54">
        <v>230</v>
      </c>
      <c r="G32" s="54">
        <v>366</v>
      </c>
    </row>
    <row r="33" spans="2:7">
      <c r="B33" s="65">
        <v>2007</v>
      </c>
      <c r="C33" s="54">
        <v>258</v>
      </c>
      <c r="D33" s="54">
        <v>184</v>
      </c>
      <c r="E33" s="54">
        <v>124</v>
      </c>
      <c r="F33" s="54">
        <v>256</v>
      </c>
      <c r="G33" s="54">
        <v>527</v>
      </c>
    </row>
    <row r="34" spans="2:7">
      <c r="B34" s="65">
        <v>2008</v>
      </c>
      <c r="C34" s="169">
        <v>214</v>
      </c>
      <c r="D34" s="54">
        <v>229</v>
      </c>
      <c r="E34" s="54">
        <v>136</v>
      </c>
      <c r="F34" s="54">
        <v>281</v>
      </c>
      <c r="G34" s="54">
        <v>554</v>
      </c>
    </row>
    <row r="35" spans="2:7">
      <c r="B35" s="65">
        <v>2009</v>
      </c>
      <c r="C35" s="169">
        <v>215</v>
      </c>
      <c r="D35" s="54">
        <v>202</v>
      </c>
      <c r="E35" s="54">
        <v>131</v>
      </c>
      <c r="F35" s="54">
        <v>254</v>
      </c>
      <c r="G35" s="54">
        <v>581</v>
      </c>
    </row>
    <row r="36" spans="2:7">
      <c r="B36" s="65">
        <v>2010</v>
      </c>
      <c r="C36" s="169">
        <v>156</v>
      </c>
      <c r="D36" s="54">
        <v>204</v>
      </c>
      <c r="E36" s="54">
        <v>113</v>
      </c>
      <c r="F36" s="54">
        <v>229</v>
      </c>
      <c r="G36" s="54">
        <v>617</v>
      </c>
    </row>
    <row r="37" spans="2:7">
      <c r="B37" s="65">
        <v>2011</v>
      </c>
      <c r="C37" s="169">
        <v>126</v>
      </c>
      <c r="D37" s="54">
        <v>180</v>
      </c>
      <c r="E37" s="54">
        <v>117</v>
      </c>
      <c r="F37" s="54">
        <v>214</v>
      </c>
      <c r="G37" s="54">
        <v>555</v>
      </c>
    </row>
    <row r="38" spans="2:7">
      <c r="B38" s="65">
        <v>2012</v>
      </c>
      <c r="C38" s="169">
        <v>118</v>
      </c>
      <c r="D38" s="54">
        <v>181</v>
      </c>
      <c r="E38" s="54">
        <v>119</v>
      </c>
      <c r="F38" s="54">
        <v>191</v>
      </c>
      <c r="G38" s="54">
        <v>554</v>
      </c>
    </row>
    <row r="39" spans="2:7">
      <c r="B39" s="65">
        <v>2013</v>
      </c>
      <c r="C39" s="54">
        <v>141</v>
      </c>
      <c r="D39" s="54">
        <v>182</v>
      </c>
      <c r="E39" s="54">
        <v>117</v>
      </c>
      <c r="F39" s="54">
        <v>190</v>
      </c>
      <c r="G39" s="54">
        <v>558</v>
      </c>
    </row>
    <row r="40" spans="2:7">
      <c r="B40" s="65">
        <v>2014</v>
      </c>
      <c r="C40" s="54">
        <v>147</v>
      </c>
      <c r="D40" s="54">
        <v>198</v>
      </c>
      <c r="E40" s="54">
        <v>128</v>
      </c>
      <c r="F40" s="54">
        <v>177</v>
      </c>
      <c r="G40" s="54">
        <v>534</v>
      </c>
    </row>
    <row r="41" spans="2:7">
      <c r="B41" s="65">
        <v>2015</v>
      </c>
      <c r="C41" s="54">
        <v>171</v>
      </c>
      <c r="D41" s="54">
        <v>186</v>
      </c>
      <c r="E41" s="54">
        <v>149</v>
      </c>
      <c r="F41" s="54">
        <v>182</v>
      </c>
      <c r="G41" s="54">
        <v>562</v>
      </c>
    </row>
  </sheetData>
  <hyperlinks>
    <hyperlink ref="B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G87"/>
  <sheetViews>
    <sheetView zoomScaleNormal="100" workbookViewId="0">
      <selection activeCell="K44" sqref="K44"/>
    </sheetView>
  </sheetViews>
  <sheetFormatPr defaultRowHeight="15.9"/>
  <cols>
    <col min="1" max="1" width="28.921875" style="7" customWidth="1"/>
    <col min="2" max="2" width="13.3046875" style="7" customWidth="1"/>
    <col min="3" max="3" width="14.61328125" style="7" customWidth="1"/>
    <col min="4" max="4" width="9.23046875" style="7"/>
    <col min="5" max="5" width="5.07421875" style="7" customWidth="1"/>
    <col min="6" max="6" width="9.3046875" style="7" bestFit="1" customWidth="1"/>
    <col min="7" max="7" width="3" style="7" customWidth="1"/>
    <col min="8" max="16384" width="9.23046875" style="7"/>
  </cols>
  <sheetData>
    <row r="1" spans="1:7" ht="20.6">
      <c r="A1" s="5" t="s">
        <v>253</v>
      </c>
      <c r="B1" s="6"/>
      <c r="C1" s="6"/>
      <c r="D1" s="6"/>
      <c r="E1" s="6"/>
    </row>
    <row r="3" spans="1:7">
      <c r="A3" s="7" t="s">
        <v>328</v>
      </c>
    </row>
    <row r="5" spans="1:7">
      <c r="E5" s="8" t="s">
        <v>329</v>
      </c>
    </row>
    <row r="6" spans="1:7">
      <c r="A6" s="9"/>
      <c r="B6" s="9" t="s">
        <v>98</v>
      </c>
      <c r="C6" s="9" t="s">
        <v>97</v>
      </c>
      <c r="D6" s="9"/>
      <c r="E6" s="9"/>
      <c r="F6" s="10"/>
    </row>
    <row r="7" spans="1:7">
      <c r="A7" s="9" t="s">
        <v>86</v>
      </c>
      <c r="B7" s="11">
        <v>5904</v>
      </c>
      <c r="C7" s="11">
        <v>749</v>
      </c>
      <c r="D7" s="9"/>
      <c r="E7" s="9"/>
      <c r="F7" s="12"/>
      <c r="G7" s="13"/>
    </row>
    <row r="8" spans="1:7">
      <c r="A8" s="9" t="s">
        <v>28</v>
      </c>
      <c r="B8" s="11">
        <v>7344</v>
      </c>
      <c r="C8" s="11">
        <v>303</v>
      </c>
      <c r="D8" s="9"/>
      <c r="E8" s="9"/>
      <c r="F8" s="12"/>
      <c r="G8" s="13"/>
    </row>
    <row r="9" spans="1:7">
      <c r="A9" s="9" t="s">
        <v>87</v>
      </c>
      <c r="B9" s="11">
        <v>9627</v>
      </c>
      <c r="C9" s="11">
        <v>1715</v>
      </c>
      <c r="D9" s="9"/>
      <c r="E9" s="9"/>
      <c r="F9" s="12"/>
      <c r="G9" s="13"/>
    </row>
    <row r="10" spans="1:7">
      <c r="A10" s="9" t="s">
        <v>88</v>
      </c>
      <c r="B10" s="11">
        <v>3892</v>
      </c>
      <c r="C10" s="11">
        <v>747</v>
      </c>
      <c r="D10" s="9"/>
      <c r="E10" s="9"/>
      <c r="F10" s="12"/>
      <c r="G10" s="13"/>
    </row>
    <row r="11" spans="1:7">
      <c r="A11" s="9" t="s">
        <v>89</v>
      </c>
      <c r="B11" s="11">
        <v>1897</v>
      </c>
      <c r="C11" s="11">
        <v>331</v>
      </c>
      <c r="D11" s="9"/>
      <c r="E11" s="9"/>
      <c r="F11" s="12"/>
      <c r="G11" s="13"/>
    </row>
    <row r="12" spans="1:7">
      <c r="A12" s="9" t="s">
        <v>90</v>
      </c>
      <c r="B12" s="11">
        <v>4157</v>
      </c>
      <c r="C12" s="11">
        <v>504</v>
      </c>
      <c r="D12" s="9"/>
      <c r="E12" s="9"/>
      <c r="F12" s="12"/>
      <c r="G12" s="13"/>
    </row>
    <row r="13" spans="1:7">
      <c r="A13" s="9" t="s">
        <v>91</v>
      </c>
      <c r="B13" s="11">
        <v>3533</v>
      </c>
      <c r="C13" s="11">
        <v>391</v>
      </c>
      <c r="D13" s="9"/>
      <c r="E13" s="9"/>
      <c r="F13" s="12"/>
      <c r="G13" s="13"/>
    </row>
    <row r="14" spans="1:7">
      <c r="A14" s="9" t="s">
        <v>92</v>
      </c>
      <c r="B14" s="11">
        <v>7887</v>
      </c>
      <c r="C14" s="11">
        <v>957</v>
      </c>
      <c r="D14" s="9"/>
      <c r="E14" s="9"/>
      <c r="F14" s="12"/>
      <c r="G14" s="13"/>
    </row>
    <row r="15" spans="1:7">
      <c r="A15" s="9" t="s">
        <v>26</v>
      </c>
      <c r="B15" s="11">
        <v>4003</v>
      </c>
      <c r="C15" s="11">
        <v>236</v>
      </c>
      <c r="D15" s="9"/>
      <c r="E15" s="9"/>
      <c r="F15" s="12"/>
      <c r="G15" s="13"/>
    </row>
    <row r="16" spans="1:7">
      <c r="A16" s="9" t="s">
        <v>248</v>
      </c>
      <c r="B16" s="11">
        <v>3563</v>
      </c>
      <c r="C16" s="11">
        <v>643</v>
      </c>
      <c r="D16" s="9"/>
      <c r="E16" s="9"/>
      <c r="F16" s="12"/>
      <c r="G16" s="13"/>
    </row>
    <row r="17" spans="1:7">
      <c r="A17" s="9" t="s">
        <v>93</v>
      </c>
      <c r="B17" s="11">
        <v>1898</v>
      </c>
      <c r="C17" s="11">
        <v>872</v>
      </c>
      <c r="D17" s="9"/>
      <c r="E17" s="9"/>
      <c r="F17" s="12"/>
      <c r="G17" s="13"/>
    </row>
    <row r="18" spans="1:7">
      <c r="A18" s="9" t="s">
        <v>94</v>
      </c>
      <c r="B18" s="11">
        <v>14590</v>
      </c>
      <c r="C18" s="11">
        <v>1330</v>
      </c>
      <c r="D18" s="9"/>
      <c r="E18" s="9"/>
      <c r="F18" s="12"/>
      <c r="G18" s="13"/>
    </row>
    <row r="19" spans="1:7">
      <c r="A19" s="9" t="s">
        <v>77</v>
      </c>
      <c r="B19" s="11">
        <v>9204</v>
      </c>
      <c r="C19" s="11">
        <v>1300</v>
      </c>
      <c r="D19" s="9"/>
      <c r="E19" s="9"/>
      <c r="F19" s="12"/>
      <c r="G19" s="13"/>
    </row>
    <row r="20" spans="1:7">
      <c r="A20" s="9" t="s">
        <v>95</v>
      </c>
      <c r="B20" s="11">
        <v>6472</v>
      </c>
      <c r="C20" s="11">
        <v>777</v>
      </c>
      <c r="D20" s="9"/>
      <c r="E20" s="9"/>
      <c r="F20" s="12"/>
      <c r="G20" s="13"/>
    </row>
    <row r="21" spans="1:7">
      <c r="B21" s="13"/>
      <c r="C21" s="13"/>
    </row>
    <row r="22" spans="1:7">
      <c r="A22" s="9" t="s">
        <v>37</v>
      </c>
      <c r="B22" s="13">
        <f>SUM(B7:B20)</f>
        <v>83971</v>
      </c>
      <c r="C22" s="13">
        <f>SUM(C7:C20)</f>
        <v>10855</v>
      </c>
    </row>
    <row r="23" spans="1:7">
      <c r="B23" s="12"/>
      <c r="C23" s="12"/>
    </row>
    <row r="24" spans="1:7">
      <c r="A24" s="14" t="s">
        <v>330</v>
      </c>
      <c r="B24" s="12"/>
      <c r="C24" s="12"/>
    </row>
    <row r="25" spans="1:7">
      <c r="B25" s="12"/>
      <c r="C25" s="12"/>
    </row>
    <row r="26" spans="1:7">
      <c r="A26" s="7" t="s">
        <v>331</v>
      </c>
      <c r="B26" s="12"/>
      <c r="C26" s="12"/>
    </row>
    <row r="27" spans="1:7">
      <c r="B27" s="12"/>
      <c r="C27" s="12"/>
    </row>
    <row r="28" spans="1:7">
      <c r="A28" s="9" t="s">
        <v>96</v>
      </c>
      <c r="B28" s="9">
        <v>179</v>
      </c>
      <c r="C28" s="9"/>
      <c r="D28" s="9"/>
      <c r="E28" s="9"/>
      <c r="F28" s="10"/>
      <c r="G28" s="13"/>
    </row>
    <row r="29" spans="1:7">
      <c r="B29" s="12"/>
      <c r="C29" s="12"/>
    </row>
    <row r="30" spans="1:7">
      <c r="B30" s="12"/>
      <c r="C30" s="12"/>
    </row>
    <row r="31" spans="1:7">
      <c r="B31" s="12"/>
      <c r="C31" s="12"/>
    </row>
    <row r="32" spans="1:7">
      <c r="B32" s="12"/>
      <c r="C32" s="12"/>
    </row>
    <row r="33" spans="1:4">
      <c r="B33" s="12"/>
      <c r="C33" s="12"/>
    </row>
    <row r="34" spans="1:4">
      <c r="B34" s="12"/>
      <c r="C34" s="12"/>
    </row>
    <row r="35" spans="1:4">
      <c r="B35" s="12"/>
      <c r="C35" s="12"/>
    </row>
    <row r="36" spans="1:4">
      <c r="B36" s="12"/>
      <c r="C36" s="12"/>
    </row>
    <row r="37" spans="1:4">
      <c r="A37" s="8"/>
      <c r="B37" s="12"/>
      <c r="C37" s="12"/>
    </row>
    <row r="38" spans="1:4">
      <c r="B38" s="12"/>
      <c r="C38" s="12"/>
    </row>
    <row r="39" spans="1:4">
      <c r="B39" s="15"/>
      <c r="C39" s="16"/>
      <c r="D39" s="17"/>
    </row>
    <row r="40" spans="1:4">
      <c r="A40" s="9"/>
      <c r="B40" s="11"/>
      <c r="C40" s="13"/>
      <c r="D40" s="18"/>
    </row>
    <row r="41" spans="1:4">
      <c r="A41" s="9"/>
      <c r="B41" s="11"/>
      <c r="C41" s="13"/>
      <c r="D41" s="18"/>
    </row>
    <row r="42" spans="1:4">
      <c r="A42" s="9"/>
      <c r="B42" s="11"/>
      <c r="C42" s="13"/>
      <c r="D42" s="18"/>
    </row>
    <row r="43" spans="1:4">
      <c r="A43" s="9"/>
      <c r="B43" s="11"/>
      <c r="C43" s="13"/>
      <c r="D43" s="18"/>
    </row>
    <row r="44" spans="1:4">
      <c r="A44" s="9"/>
      <c r="B44" s="11"/>
      <c r="C44" s="13"/>
      <c r="D44" s="18"/>
    </row>
    <row r="45" spans="1:4">
      <c r="A45" s="9"/>
      <c r="B45" s="11"/>
      <c r="C45" s="13"/>
      <c r="D45" s="18"/>
    </row>
    <row r="46" spans="1:4">
      <c r="A46" s="9"/>
      <c r="B46" s="11"/>
      <c r="C46" s="13"/>
      <c r="D46" s="18"/>
    </row>
    <row r="47" spans="1:4">
      <c r="A47" s="9"/>
      <c r="B47" s="11"/>
      <c r="C47" s="13"/>
      <c r="D47" s="18"/>
    </row>
    <row r="48" spans="1:4">
      <c r="A48" s="9"/>
      <c r="B48" s="11"/>
      <c r="C48" s="13"/>
      <c r="D48" s="18"/>
    </row>
    <row r="49" spans="1:4">
      <c r="A49" s="9"/>
      <c r="B49" s="11"/>
      <c r="C49" s="13"/>
      <c r="D49" s="18"/>
    </row>
    <row r="50" spans="1:4">
      <c r="A50" s="9"/>
      <c r="B50" s="11"/>
      <c r="C50" s="13"/>
      <c r="D50" s="18"/>
    </row>
    <row r="51" spans="1:4">
      <c r="A51" s="9"/>
      <c r="B51" s="11"/>
      <c r="C51" s="13"/>
      <c r="D51" s="18"/>
    </row>
    <row r="52" spans="1:4">
      <c r="A52" s="9"/>
      <c r="B52" s="11"/>
      <c r="C52" s="13"/>
      <c r="D52" s="18"/>
    </row>
    <row r="53" spans="1:4">
      <c r="A53" s="9"/>
      <c r="B53" s="11"/>
      <c r="C53" s="13"/>
      <c r="D53" s="18"/>
    </row>
    <row r="54" spans="1:4">
      <c r="B54" s="12"/>
    </row>
    <row r="55" spans="1:4">
      <c r="B55" s="15"/>
      <c r="C55" s="16"/>
      <c r="D55" s="17"/>
    </row>
    <row r="56" spans="1:4">
      <c r="A56" s="9"/>
      <c r="B56" s="11"/>
      <c r="C56" s="13"/>
      <c r="D56" s="18"/>
    </row>
    <row r="57" spans="1:4">
      <c r="A57" s="9"/>
      <c r="B57" s="11"/>
      <c r="C57" s="13"/>
      <c r="D57" s="18"/>
    </row>
    <row r="58" spans="1:4">
      <c r="A58" s="9"/>
      <c r="B58" s="11"/>
      <c r="C58" s="13"/>
      <c r="D58" s="18"/>
    </row>
    <row r="59" spans="1:4">
      <c r="A59" s="9"/>
      <c r="B59" s="11"/>
      <c r="C59" s="13"/>
      <c r="D59" s="18"/>
    </row>
    <row r="60" spans="1:4">
      <c r="A60" s="9"/>
      <c r="B60" s="11"/>
      <c r="C60" s="13"/>
      <c r="D60" s="18"/>
    </row>
    <row r="61" spans="1:4">
      <c r="A61" s="9"/>
      <c r="B61" s="11"/>
      <c r="C61" s="13"/>
      <c r="D61" s="18"/>
    </row>
    <row r="62" spans="1:4">
      <c r="A62" s="9"/>
      <c r="B62" s="11"/>
      <c r="C62" s="13"/>
      <c r="D62" s="18"/>
    </row>
    <row r="63" spans="1:4">
      <c r="A63" s="9"/>
      <c r="B63" s="11"/>
      <c r="C63" s="13"/>
      <c r="D63" s="18"/>
    </row>
    <row r="64" spans="1:4">
      <c r="A64" s="9"/>
      <c r="B64" s="11"/>
      <c r="C64" s="13"/>
      <c r="D64" s="18"/>
    </row>
    <row r="65" spans="1:4">
      <c r="A65" s="9"/>
      <c r="B65" s="11"/>
      <c r="C65" s="13"/>
      <c r="D65" s="18"/>
    </row>
    <row r="66" spans="1:4">
      <c r="A66" s="9"/>
      <c r="B66" s="11"/>
      <c r="C66" s="13"/>
      <c r="D66" s="18"/>
    </row>
    <row r="67" spans="1:4">
      <c r="A67" s="9"/>
      <c r="B67" s="11"/>
      <c r="C67" s="13"/>
      <c r="D67" s="18"/>
    </row>
    <row r="68" spans="1:4">
      <c r="A68" s="9"/>
      <c r="B68" s="11"/>
      <c r="C68" s="13"/>
      <c r="D68" s="18"/>
    </row>
    <row r="69" spans="1:4">
      <c r="A69" s="9"/>
      <c r="B69" s="11"/>
      <c r="C69" s="13"/>
      <c r="D69" s="18"/>
    </row>
    <row r="72" spans="1:4">
      <c r="B72" s="19"/>
    </row>
    <row r="73" spans="1:4">
      <c r="B73" s="19"/>
    </row>
    <row r="74" spans="1:4">
      <c r="A74" s="9"/>
      <c r="B74" s="19"/>
      <c r="C74" s="12"/>
    </row>
    <row r="75" spans="1:4">
      <c r="A75" s="9"/>
      <c r="B75" s="19"/>
      <c r="C75" s="12"/>
    </row>
    <row r="76" spans="1:4">
      <c r="A76" s="9"/>
      <c r="B76" s="19"/>
      <c r="C76" s="12"/>
    </row>
    <row r="77" spans="1:4">
      <c r="A77" s="9"/>
      <c r="B77" s="19"/>
      <c r="C77" s="12"/>
    </row>
    <row r="78" spans="1:4">
      <c r="A78" s="9"/>
      <c r="B78" s="19"/>
      <c r="C78" s="12"/>
    </row>
    <row r="79" spans="1:4">
      <c r="A79" s="9"/>
      <c r="B79" s="19"/>
      <c r="C79" s="12"/>
    </row>
    <row r="80" spans="1:4">
      <c r="A80" s="9"/>
      <c r="B80" s="19"/>
      <c r="C80" s="12"/>
    </row>
    <row r="81" spans="1:3">
      <c r="A81" s="9"/>
      <c r="B81" s="19"/>
      <c r="C81" s="12"/>
    </row>
    <row r="82" spans="1:3">
      <c r="A82" s="9"/>
      <c r="B82" s="19"/>
      <c r="C82" s="12"/>
    </row>
    <row r="83" spans="1:3">
      <c r="A83" s="9"/>
      <c r="B83" s="19"/>
      <c r="C83" s="12"/>
    </row>
    <row r="84" spans="1:3">
      <c r="A84" s="9"/>
      <c r="B84" s="19"/>
      <c r="C84" s="12"/>
    </row>
    <row r="85" spans="1:3">
      <c r="A85" s="9"/>
      <c r="B85" s="19"/>
      <c r="C85" s="12"/>
    </row>
    <row r="86" spans="1:3">
      <c r="A86" s="9"/>
      <c r="B86" s="19"/>
      <c r="C86" s="12"/>
    </row>
    <row r="87" spans="1:3">
      <c r="A87" s="9"/>
      <c r="B87" s="13"/>
      <c r="C87" s="1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E40"/>
  <sheetViews>
    <sheetView topLeftCell="A11" workbookViewId="0">
      <selection activeCell="H36" sqref="H36"/>
    </sheetView>
  </sheetViews>
  <sheetFormatPr defaultRowHeight="15.9"/>
  <cols>
    <col min="1" max="1" width="20.61328125" style="7" customWidth="1"/>
    <col min="2" max="2" width="18.4609375" style="7" customWidth="1"/>
    <col min="3" max="3" width="17.53515625" style="7" customWidth="1"/>
    <col min="4" max="4" width="16.84375" style="7" customWidth="1"/>
    <col min="5" max="5" width="16.3828125" style="7" customWidth="1"/>
    <col min="6" max="16384" width="9.23046875" style="7"/>
  </cols>
  <sheetData>
    <row r="1" spans="1:4" ht="20.6">
      <c r="A1" s="5" t="s">
        <v>480</v>
      </c>
    </row>
    <row r="3" spans="1:4">
      <c r="A3" s="7" t="s">
        <v>477</v>
      </c>
    </row>
    <row r="5" spans="1:4">
      <c r="A5" s="300" t="s">
        <v>86</v>
      </c>
      <c r="B5" s="301">
        <v>289.60000000000002</v>
      </c>
      <c r="D5" s="67" t="s">
        <v>479</v>
      </c>
    </row>
    <row r="6" spans="1:4">
      <c r="A6" s="300" t="s">
        <v>28</v>
      </c>
      <c r="B6" s="301">
        <v>129.1</v>
      </c>
    </row>
    <row r="7" spans="1:4">
      <c r="A7" s="300" t="s">
        <v>87</v>
      </c>
      <c r="B7" s="301">
        <v>376.1</v>
      </c>
    </row>
    <row r="8" spans="1:4">
      <c r="A8" s="300" t="s">
        <v>88</v>
      </c>
      <c r="B8" s="301">
        <v>233.7</v>
      </c>
    </row>
    <row r="9" spans="1:4">
      <c r="A9" s="300" t="s">
        <v>89</v>
      </c>
      <c r="B9" s="301">
        <v>44.3</v>
      </c>
    </row>
    <row r="10" spans="1:4">
      <c r="A10" s="300" t="s">
        <v>91</v>
      </c>
      <c r="B10" s="301">
        <v>207</v>
      </c>
    </row>
    <row r="11" spans="1:4">
      <c r="A11" s="300" t="s">
        <v>92</v>
      </c>
      <c r="B11" s="301">
        <v>668.2</v>
      </c>
    </row>
    <row r="12" spans="1:4">
      <c r="A12" s="300" t="s">
        <v>90</v>
      </c>
      <c r="B12" s="301">
        <v>272.2</v>
      </c>
    </row>
    <row r="13" spans="1:4">
      <c r="A13" s="300" t="s">
        <v>26</v>
      </c>
      <c r="B13" s="301">
        <v>212.6</v>
      </c>
    </row>
    <row r="14" spans="1:4">
      <c r="A14" s="300" t="s">
        <v>478</v>
      </c>
      <c r="B14" s="301">
        <v>0</v>
      </c>
    </row>
    <row r="15" spans="1:4">
      <c r="A15" s="300" t="s">
        <v>112</v>
      </c>
      <c r="B15" s="301">
        <v>96.9</v>
      </c>
    </row>
    <row r="16" spans="1:4">
      <c r="A16" s="300" t="s">
        <v>93</v>
      </c>
      <c r="B16" s="301">
        <v>311</v>
      </c>
    </row>
    <row r="17" spans="1:5">
      <c r="A17" s="300" t="s">
        <v>94</v>
      </c>
      <c r="B17" s="301">
        <v>611.4</v>
      </c>
    </row>
    <row r="18" spans="1:5">
      <c r="A18" s="300" t="s">
        <v>77</v>
      </c>
      <c r="B18" s="301">
        <v>295.89999999999998</v>
      </c>
    </row>
    <row r="19" spans="1:5">
      <c r="A19" s="300" t="s">
        <v>95</v>
      </c>
      <c r="B19" s="301">
        <v>190.3</v>
      </c>
    </row>
    <row r="23" spans="1:5" ht="34.299999999999997" customHeight="1">
      <c r="A23" s="302"/>
      <c r="B23" s="302"/>
      <c r="C23" s="303"/>
      <c r="D23" s="303"/>
      <c r="E23" s="303"/>
    </row>
    <row r="24" spans="1:5">
      <c r="A24" s="300"/>
      <c r="B24" s="300"/>
      <c r="C24" s="304"/>
      <c r="D24" s="304"/>
      <c r="E24" s="304"/>
    </row>
    <row r="25" spans="1:5">
      <c r="A25" s="300"/>
      <c r="B25" s="300"/>
      <c r="C25" s="304"/>
      <c r="D25" s="304"/>
      <c r="E25" s="304"/>
    </row>
    <row r="26" spans="1:5">
      <c r="A26" s="300"/>
      <c r="B26" s="300"/>
      <c r="C26" s="304"/>
      <c r="D26" s="304"/>
      <c r="E26" s="304"/>
    </row>
    <row r="27" spans="1:5">
      <c r="A27" s="300"/>
      <c r="B27" s="300"/>
      <c r="C27" s="304"/>
      <c r="D27" s="304"/>
      <c r="E27" s="304"/>
    </row>
    <row r="28" spans="1:5">
      <c r="A28" s="300"/>
      <c r="B28" s="300"/>
      <c r="C28" s="304"/>
      <c r="D28" s="304"/>
      <c r="E28" s="304"/>
    </row>
    <row r="29" spans="1:5">
      <c r="A29" s="300"/>
      <c r="B29" s="300"/>
      <c r="C29" s="304"/>
      <c r="D29" s="304"/>
      <c r="E29" s="304"/>
    </row>
    <row r="30" spans="1:5">
      <c r="A30" s="300"/>
      <c r="B30" s="300"/>
      <c r="C30" s="304"/>
      <c r="D30" s="304"/>
      <c r="E30" s="304"/>
    </row>
    <row r="31" spans="1:5">
      <c r="A31" s="300"/>
      <c r="B31" s="300"/>
      <c r="C31" s="304"/>
      <c r="D31" s="304"/>
      <c r="E31" s="304"/>
    </row>
    <row r="32" spans="1:5">
      <c r="A32" s="300"/>
      <c r="B32" s="300"/>
      <c r="C32" s="304"/>
      <c r="D32" s="304"/>
      <c r="E32" s="304"/>
    </row>
    <row r="33" spans="1:5">
      <c r="A33" s="300"/>
      <c r="B33" s="300"/>
      <c r="C33" s="304"/>
      <c r="D33" s="304"/>
      <c r="E33" s="304"/>
    </row>
    <row r="34" spans="1:5">
      <c r="A34" s="300"/>
      <c r="B34" s="300"/>
      <c r="C34" s="304"/>
      <c r="D34" s="304"/>
      <c r="E34" s="304"/>
    </row>
    <row r="35" spans="1:5">
      <c r="A35" s="300"/>
      <c r="B35" s="300"/>
      <c r="C35" s="304"/>
      <c r="D35" s="304"/>
      <c r="E35" s="304"/>
    </row>
    <row r="36" spans="1:5">
      <c r="A36" s="300"/>
      <c r="B36" s="300"/>
      <c r="C36" s="304"/>
      <c r="D36" s="304"/>
      <c r="E36" s="304"/>
    </row>
    <row r="37" spans="1:5">
      <c r="A37" s="300"/>
      <c r="B37" s="300"/>
      <c r="C37" s="304"/>
      <c r="D37" s="304"/>
      <c r="E37" s="304"/>
    </row>
    <row r="38" spans="1:5">
      <c r="A38" s="300"/>
      <c r="B38" s="300"/>
      <c r="C38" s="304"/>
      <c r="D38" s="304"/>
      <c r="E38" s="304"/>
    </row>
    <row r="39" spans="1:5">
      <c r="A39" s="300"/>
      <c r="B39" s="300"/>
      <c r="C39" s="304"/>
      <c r="D39" s="304"/>
      <c r="E39" s="304"/>
    </row>
    <row r="40" spans="1:5">
      <c r="A40" s="302"/>
      <c r="B40" s="302"/>
      <c r="C40" s="305"/>
      <c r="D40" s="306"/>
      <c r="E40" s="305"/>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V36"/>
  <sheetViews>
    <sheetView workbookViewId="0">
      <selection activeCell="K55" sqref="K55"/>
    </sheetView>
  </sheetViews>
  <sheetFormatPr defaultRowHeight="15.9"/>
  <cols>
    <col min="1" max="1" width="9.23046875" style="7"/>
    <col min="2" max="2" width="37.84375" style="7" customWidth="1"/>
    <col min="3" max="19" width="9.23046875" style="7"/>
    <col min="20" max="20" width="19" style="7" customWidth="1"/>
    <col min="21" max="262" width="9.23046875" style="7"/>
    <col min="263" max="263" width="37.84375" style="7" customWidth="1"/>
    <col min="264" max="518" width="9.23046875" style="7"/>
    <col min="519" max="519" width="37.84375" style="7" customWidth="1"/>
    <col min="520" max="774" width="9.23046875" style="7"/>
    <col min="775" max="775" width="37.84375" style="7" customWidth="1"/>
    <col min="776" max="1030" width="9.23046875" style="7"/>
    <col min="1031" max="1031" width="37.84375" style="7" customWidth="1"/>
    <col min="1032" max="1286" width="9.23046875" style="7"/>
    <col min="1287" max="1287" width="37.84375" style="7" customWidth="1"/>
    <col min="1288" max="1542" width="9.23046875" style="7"/>
    <col min="1543" max="1543" width="37.84375" style="7" customWidth="1"/>
    <col min="1544" max="1798" width="9.23046875" style="7"/>
    <col min="1799" max="1799" width="37.84375" style="7" customWidth="1"/>
    <col min="1800" max="2054" width="9.23046875" style="7"/>
    <col min="2055" max="2055" width="37.84375" style="7" customWidth="1"/>
    <col min="2056" max="2310" width="9.23046875" style="7"/>
    <col min="2311" max="2311" width="37.84375" style="7" customWidth="1"/>
    <col min="2312" max="2566" width="9.23046875" style="7"/>
    <col min="2567" max="2567" width="37.84375" style="7" customWidth="1"/>
    <col min="2568" max="2822" width="9.23046875" style="7"/>
    <col min="2823" max="2823" width="37.84375" style="7" customWidth="1"/>
    <col min="2824" max="3078" width="9.23046875" style="7"/>
    <col min="3079" max="3079" width="37.84375" style="7" customWidth="1"/>
    <col min="3080" max="3334" width="9.23046875" style="7"/>
    <col min="3335" max="3335" width="37.84375" style="7" customWidth="1"/>
    <col min="3336" max="3590" width="9.23046875" style="7"/>
    <col min="3591" max="3591" width="37.84375" style="7" customWidth="1"/>
    <col min="3592" max="3846" width="9.23046875" style="7"/>
    <col min="3847" max="3847" width="37.84375" style="7" customWidth="1"/>
    <col min="3848" max="4102" width="9.23046875" style="7"/>
    <col min="4103" max="4103" width="37.84375" style="7" customWidth="1"/>
    <col min="4104" max="4358" width="9.23046875" style="7"/>
    <col min="4359" max="4359" width="37.84375" style="7" customWidth="1"/>
    <col min="4360" max="4614" width="9.23046875" style="7"/>
    <col min="4615" max="4615" width="37.84375" style="7" customWidth="1"/>
    <col min="4616" max="4870" width="9.23046875" style="7"/>
    <col min="4871" max="4871" width="37.84375" style="7" customWidth="1"/>
    <col min="4872" max="5126" width="9.23046875" style="7"/>
    <col min="5127" max="5127" width="37.84375" style="7" customWidth="1"/>
    <col min="5128" max="5382" width="9.23046875" style="7"/>
    <col min="5383" max="5383" width="37.84375" style="7" customWidth="1"/>
    <col min="5384" max="5638" width="9.23046875" style="7"/>
    <col min="5639" max="5639" width="37.84375" style="7" customWidth="1"/>
    <col min="5640" max="5894" width="9.23046875" style="7"/>
    <col min="5895" max="5895" width="37.84375" style="7" customWidth="1"/>
    <col min="5896" max="6150" width="9.23046875" style="7"/>
    <col min="6151" max="6151" width="37.84375" style="7" customWidth="1"/>
    <col min="6152" max="6406" width="9.23046875" style="7"/>
    <col min="6407" max="6407" width="37.84375" style="7" customWidth="1"/>
    <col min="6408" max="6662" width="9.23046875" style="7"/>
    <col min="6663" max="6663" width="37.84375" style="7" customWidth="1"/>
    <col min="6664" max="6918" width="9.23046875" style="7"/>
    <col min="6919" max="6919" width="37.84375" style="7" customWidth="1"/>
    <col min="6920" max="7174" width="9.23046875" style="7"/>
    <col min="7175" max="7175" width="37.84375" style="7" customWidth="1"/>
    <col min="7176" max="7430" width="9.23046875" style="7"/>
    <col min="7431" max="7431" width="37.84375" style="7" customWidth="1"/>
    <col min="7432" max="7686" width="9.23046875" style="7"/>
    <col min="7687" max="7687" width="37.84375" style="7" customWidth="1"/>
    <col min="7688" max="7942" width="9.23046875" style="7"/>
    <col min="7943" max="7943" width="37.84375" style="7" customWidth="1"/>
    <col min="7944" max="8198" width="9.23046875" style="7"/>
    <col min="8199" max="8199" width="37.84375" style="7" customWidth="1"/>
    <col min="8200" max="8454" width="9.23046875" style="7"/>
    <col min="8455" max="8455" width="37.84375" style="7" customWidth="1"/>
    <col min="8456" max="8710" width="9.23046875" style="7"/>
    <col min="8711" max="8711" width="37.84375" style="7" customWidth="1"/>
    <col min="8712" max="8966" width="9.23046875" style="7"/>
    <col min="8967" max="8967" width="37.84375" style="7" customWidth="1"/>
    <col min="8968" max="9222" width="9.23046875" style="7"/>
    <col min="9223" max="9223" width="37.84375" style="7" customWidth="1"/>
    <col min="9224" max="9478" width="9.23046875" style="7"/>
    <col min="9479" max="9479" width="37.84375" style="7" customWidth="1"/>
    <col min="9480" max="9734" width="9.23046875" style="7"/>
    <col min="9735" max="9735" width="37.84375" style="7" customWidth="1"/>
    <col min="9736" max="9990" width="9.23046875" style="7"/>
    <col min="9991" max="9991" width="37.84375" style="7" customWidth="1"/>
    <col min="9992" max="10246" width="9.23046875" style="7"/>
    <col min="10247" max="10247" width="37.84375" style="7" customWidth="1"/>
    <col min="10248" max="10502" width="9.23046875" style="7"/>
    <col min="10503" max="10503" width="37.84375" style="7" customWidth="1"/>
    <col min="10504" max="10758" width="9.23046875" style="7"/>
    <col min="10759" max="10759" width="37.84375" style="7" customWidth="1"/>
    <col min="10760" max="11014" width="9.23046875" style="7"/>
    <col min="11015" max="11015" width="37.84375" style="7" customWidth="1"/>
    <col min="11016" max="11270" width="9.23046875" style="7"/>
    <col min="11271" max="11271" width="37.84375" style="7" customWidth="1"/>
    <col min="11272" max="11526" width="9.23046875" style="7"/>
    <col min="11527" max="11527" width="37.84375" style="7" customWidth="1"/>
    <col min="11528" max="11782" width="9.23046875" style="7"/>
    <col min="11783" max="11783" width="37.84375" style="7" customWidth="1"/>
    <col min="11784" max="12038" width="9.23046875" style="7"/>
    <col min="12039" max="12039" width="37.84375" style="7" customWidth="1"/>
    <col min="12040" max="12294" width="9.23046875" style="7"/>
    <col min="12295" max="12295" width="37.84375" style="7" customWidth="1"/>
    <col min="12296" max="12550" width="9.23046875" style="7"/>
    <col min="12551" max="12551" width="37.84375" style="7" customWidth="1"/>
    <col min="12552" max="12806" width="9.23046875" style="7"/>
    <col min="12807" max="12807" width="37.84375" style="7" customWidth="1"/>
    <col min="12808" max="13062" width="9.23046875" style="7"/>
    <col min="13063" max="13063" width="37.84375" style="7" customWidth="1"/>
    <col min="13064" max="13318" width="9.23046875" style="7"/>
    <col min="13319" max="13319" width="37.84375" style="7" customWidth="1"/>
    <col min="13320" max="13574" width="9.23046875" style="7"/>
    <col min="13575" max="13575" width="37.84375" style="7" customWidth="1"/>
    <col min="13576" max="13830" width="9.23046875" style="7"/>
    <col min="13831" max="13831" width="37.84375" style="7" customWidth="1"/>
    <col min="13832" max="14086" width="9.23046875" style="7"/>
    <col min="14087" max="14087" width="37.84375" style="7" customWidth="1"/>
    <col min="14088" max="14342" width="9.23046875" style="7"/>
    <col min="14343" max="14343" width="37.84375" style="7" customWidth="1"/>
    <col min="14344" max="14598" width="9.23046875" style="7"/>
    <col min="14599" max="14599" width="37.84375" style="7" customWidth="1"/>
    <col min="14600" max="14854" width="9.23046875" style="7"/>
    <col min="14855" max="14855" width="37.84375" style="7" customWidth="1"/>
    <col min="14856" max="15110" width="9.23046875" style="7"/>
    <col min="15111" max="15111" width="37.84375" style="7" customWidth="1"/>
    <col min="15112" max="15366" width="9.23046875" style="7"/>
    <col min="15367" max="15367" width="37.84375" style="7" customWidth="1"/>
    <col min="15368" max="15622" width="9.23046875" style="7"/>
    <col min="15623" max="15623" width="37.84375" style="7" customWidth="1"/>
    <col min="15624" max="15878" width="9.23046875" style="7"/>
    <col min="15879" max="15879" width="37.84375" style="7" customWidth="1"/>
    <col min="15880" max="16134" width="9.23046875" style="7"/>
    <col min="16135" max="16135" width="37.84375" style="7" customWidth="1"/>
    <col min="16136" max="16384" width="9.23046875" style="7"/>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c r="A3" s="7" t="s">
        <v>58</v>
      </c>
      <c r="B3" s="75" t="s">
        <v>194</v>
      </c>
      <c r="E3" s="20"/>
      <c r="Q3" s="138"/>
      <c r="R3" s="173"/>
      <c r="S3" s="138"/>
      <c r="T3" s="138"/>
      <c r="U3" s="138"/>
      <c r="V3" s="138"/>
    </row>
    <row r="4" spans="1:22">
      <c r="Q4" s="138"/>
      <c r="R4" s="138"/>
      <c r="S4" s="138"/>
      <c r="T4" s="138"/>
      <c r="U4" s="138"/>
      <c r="V4" s="138"/>
    </row>
    <row r="5" spans="1:22" hidden="1">
      <c r="B5" s="172" t="s">
        <v>45</v>
      </c>
    </row>
    <row r="6" spans="1:22" hidden="1"/>
    <row r="7" spans="1:22" hidden="1">
      <c r="B7" s="174"/>
      <c r="C7" s="175"/>
      <c r="D7" s="326" t="s">
        <v>46</v>
      </c>
      <c r="E7" s="327"/>
      <c r="F7" s="327"/>
      <c r="G7" s="327"/>
      <c r="H7" s="327"/>
      <c r="I7" s="327"/>
      <c r="J7" s="327"/>
      <c r="K7" s="327"/>
      <c r="L7" s="327"/>
      <c r="M7" s="327"/>
      <c r="N7" s="327"/>
      <c r="O7" s="327"/>
      <c r="P7" s="327"/>
      <c r="Q7" s="327"/>
      <c r="R7" s="327"/>
      <c r="S7" s="328"/>
    </row>
    <row r="8" spans="1:22"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1:22"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1:22"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spans="1:22" hidden="1"/>
    <row r="12" spans="1:22" hidden="1">
      <c r="B12" s="8" t="s">
        <v>389</v>
      </c>
    </row>
    <row r="13" spans="1:22" hidden="1">
      <c r="B13" s="7" t="s">
        <v>50</v>
      </c>
    </row>
    <row r="14" spans="1:22" hidden="1"/>
    <row r="15" spans="1:22">
      <c r="A15" s="187" t="s">
        <v>51</v>
      </c>
    </row>
    <row r="17" spans="2:20" s="6" customFormat="1">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pans="2:20" s="6" customFormat="1"/>
    <row r="33" spans="2:19" s="6" customFormat="1">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2:19" s="6" customFormat="1">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2:19" s="6" customFormat="1">
      <c r="C35" s="192"/>
      <c r="D35" s="193"/>
      <c r="E35" s="193"/>
      <c r="F35" s="193"/>
      <c r="G35" s="193"/>
      <c r="H35" s="193"/>
      <c r="I35" s="194"/>
      <c r="J35" s="194"/>
      <c r="K35" s="194"/>
      <c r="L35" s="194"/>
      <c r="M35" s="194"/>
      <c r="N35" s="194"/>
      <c r="O35" s="194"/>
      <c r="P35" s="194"/>
      <c r="Q35" s="194"/>
      <c r="R35" s="195"/>
      <c r="S35" s="196"/>
    </row>
    <row r="36" spans="2:19">
      <c r="B36" s="67" t="s">
        <v>390</v>
      </c>
    </row>
  </sheetData>
  <mergeCells count="9">
    <mergeCell ref="B26:B27"/>
    <mergeCell ref="B28:B29"/>
    <mergeCell ref="B30:B31"/>
    <mergeCell ref="B20:B21"/>
    <mergeCell ref="D7:S7"/>
    <mergeCell ref="B9:B10"/>
    <mergeCell ref="B18:B19"/>
    <mergeCell ref="B22:B23"/>
    <mergeCell ref="B24:B25"/>
  </mergeCells>
  <hyperlinks>
    <hyperlink ref="B3" r:id="rId1"/>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dimension ref="A1:M12"/>
  <sheetViews>
    <sheetView workbookViewId="0">
      <selection activeCell="L19" sqref="L19"/>
    </sheetView>
  </sheetViews>
  <sheetFormatPr defaultRowHeight="15.9"/>
  <cols>
    <col min="1" max="1" width="20.69140625" style="7" customWidth="1"/>
    <col min="2" max="11" width="10.3046875" style="7" bestFit="1" customWidth="1"/>
    <col min="12" max="16384" width="9.23046875" style="7"/>
  </cols>
  <sheetData>
    <row r="1" spans="1:13" ht="20.6">
      <c r="A1" s="5" t="s">
        <v>366</v>
      </c>
    </row>
    <row r="2" spans="1:13">
      <c r="A2" s="8"/>
      <c r="G2" s="6"/>
    </row>
    <row r="3" spans="1:13">
      <c r="A3" s="7" t="s">
        <v>85</v>
      </c>
      <c r="B3" s="75" t="s">
        <v>196</v>
      </c>
      <c r="G3" s="6"/>
    </row>
    <row r="4" spans="1:13">
      <c r="G4" s="6"/>
    </row>
    <row r="5" spans="1:13">
      <c r="B5" s="17" t="s">
        <v>39</v>
      </c>
      <c r="C5" s="17" t="s">
        <v>40</v>
      </c>
      <c r="D5" s="17" t="s">
        <v>41</v>
      </c>
      <c r="E5" s="17" t="s">
        <v>42</v>
      </c>
      <c r="F5" s="17" t="s">
        <v>5</v>
      </c>
      <c r="G5" s="17" t="s">
        <v>6</v>
      </c>
      <c r="H5" s="17" t="s">
        <v>8</v>
      </c>
      <c r="I5" s="17" t="s">
        <v>7</v>
      </c>
      <c r="J5" s="17" t="s">
        <v>9</v>
      </c>
      <c r="K5" s="17" t="s">
        <v>10</v>
      </c>
    </row>
    <row r="6" spans="1:13">
      <c r="A6" s="7" t="s">
        <v>367</v>
      </c>
      <c r="B6" s="139">
        <v>4.3120000000000003</v>
      </c>
      <c r="C6" s="139">
        <v>4.3289999999999997</v>
      </c>
      <c r="D6" s="139">
        <v>4.556</v>
      </c>
      <c r="E6" s="139">
        <v>3.9620000000000002</v>
      </c>
      <c r="F6" s="139">
        <v>3.919</v>
      </c>
      <c r="G6" s="139">
        <v>4.1779999999999999</v>
      </c>
      <c r="H6" s="139">
        <v>4.5810000000000004</v>
      </c>
      <c r="I6" s="139">
        <v>4.5469999999999997</v>
      </c>
      <c r="J6" s="139">
        <v>4.492</v>
      </c>
      <c r="K6" s="139">
        <v>4.45</v>
      </c>
      <c r="M6" s="13"/>
    </row>
    <row r="7" spans="1:13">
      <c r="A7" s="7" t="s">
        <v>368</v>
      </c>
      <c r="B7" s="139">
        <v>18.922999999999998</v>
      </c>
      <c r="C7" s="139">
        <v>18.867000000000001</v>
      </c>
      <c r="D7" s="139">
        <v>19.452000000000002</v>
      </c>
      <c r="E7" s="139">
        <v>20.898</v>
      </c>
      <c r="F7" s="139">
        <v>17.613</v>
      </c>
      <c r="G7" s="139">
        <v>20.05</v>
      </c>
      <c r="H7" s="139">
        <v>20.533999999999999</v>
      </c>
      <c r="I7" s="139">
        <v>20.943999999999999</v>
      </c>
      <c r="J7" s="139">
        <v>21.286000000000001</v>
      </c>
      <c r="K7" s="139">
        <v>23.300999999999998</v>
      </c>
    </row>
    <row r="9" spans="1:13">
      <c r="A9" s="7" t="s">
        <v>43</v>
      </c>
      <c r="B9" s="12">
        <f>B6/SUM(B6:B7)</f>
        <v>0.18558209597589845</v>
      </c>
      <c r="C9" s="12">
        <f t="shared" ref="C9:K9" si="0">C6/SUM(C6:C7)</f>
        <v>0.18662700465597515</v>
      </c>
      <c r="D9" s="12">
        <f t="shared" si="0"/>
        <v>0.18977007664111961</v>
      </c>
      <c r="E9" s="12">
        <f t="shared" si="0"/>
        <v>0.15937248592115849</v>
      </c>
      <c r="F9" s="12">
        <f t="shared" si="0"/>
        <v>0.18200817388073565</v>
      </c>
      <c r="G9" s="12">
        <f t="shared" si="0"/>
        <v>0.17244510483737824</v>
      </c>
      <c r="H9" s="12">
        <f t="shared" si="0"/>
        <v>0.18240095560422062</v>
      </c>
      <c r="I9" s="12">
        <f t="shared" si="0"/>
        <v>0.17837668196618414</v>
      </c>
      <c r="J9" s="12">
        <f t="shared" si="0"/>
        <v>0.17425711847311659</v>
      </c>
      <c r="K9" s="12">
        <f t="shared" si="0"/>
        <v>0.16035458181687148</v>
      </c>
    </row>
    <row r="10" spans="1:13">
      <c r="A10" s="7" t="s">
        <v>44</v>
      </c>
      <c r="B10" s="12">
        <f>B7/SUM(B6:B7)</f>
        <v>0.81441790402410152</v>
      </c>
      <c r="C10" s="12">
        <f t="shared" ref="C10:K10" si="1">C7/SUM(C6:C7)</f>
        <v>0.81337299534402485</v>
      </c>
      <c r="D10" s="12">
        <f t="shared" si="1"/>
        <v>0.81022992335888033</v>
      </c>
      <c r="E10" s="12">
        <f t="shared" si="1"/>
        <v>0.84062751407884151</v>
      </c>
      <c r="F10" s="12">
        <f t="shared" si="1"/>
        <v>0.81799182611926435</v>
      </c>
      <c r="G10" s="12">
        <f t="shared" si="1"/>
        <v>0.82755489516262171</v>
      </c>
      <c r="H10" s="12">
        <f t="shared" si="1"/>
        <v>0.81759904439577946</v>
      </c>
      <c r="I10" s="12">
        <f t="shared" si="1"/>
        <v>0.82162331803381583</v>
      </c>
      <c r="J10" s="12">
        <f t="shared" si="1"/>
        <v>0.82574288152688335</v>
      </c>
      <c r="K10" s="12">
        <f t="shared" si="1"/>
        <v>0.83964541818312854</v>
      </c>
    </row>
    <row r="12" spans="1:13">
      <c r="B12" s="67" t="s">
        <v>369</v>
      </c>
    </row>
  </sheetData>
  <hyperlinks>
    <hyperlink ref="B3" r:id="rId1"/>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dimension ref="A1:D19"/>
  <sheetViews>
    <sheetView workbookViewId="0">
      <selection activeCell="O29" sqref="O29"/>
    </sheetView>
  </sheetViews>
  <sheetFormatPr defaultRowHeight="15.9"/>
  <cols>
    <col min="1" max="16384" width="9.23046875" style="7"/>
  </cols>
  <sheetData>
    <row r="1" spans="1:4" ht="20.6">
      <c r="A1" s="5" t="s">
        <v>219</v>
      </c>
    </row>
    <row r="3" spans="1:4">
      <c r="A3" s="7" t="s">
        <v>63</v>
      </c>
      <c r="B3" s="75" t="s">
        <v>443</v>
      </c>
    </row>
    <row r="4" spans="1:4">
      <c r="A4" s="270"/>
      <c r="B4" s="270"/>
    </row>
    <row r="5" spans="1:4">
      <c r="A5" s="271">
        <v>2001</v>
      </c>
      <c r="B5" s="272">
        <v>3.4963612075029848</v>
      </c>
      <c r="D5" s="129" t="s">
        <v>444</v>
      </c>
    </row>
    <row r="6" spans="1:4">
      <c r="A6" s="271">
        <v>2002</v>
      </c>
      <c r="B6" s="272">
        <v>3.0497764016408344</v>
      </c>
    </row>
    <row r="7" spans="1:4">
      <c r="A7" s="271">
        <v>2003</v>
      </c>
      <c r="B7" s="272">
        <v>2.6432712075887954</v>
      </c>
    </row>
    <row r="8" spans="1:4">
      <c r="A8" s="271">
        <v>2004</v>
      </c>
      <c r="B8" s="272">
        <v>3.2098271415528905</v>
      </c>
    </row>
    <row r="9" spans="1:4">
      <c r="A9" s="271">
        <v>2005</v>
      </c>
      <c r="B9" s="272">
        <v>2.8070086029079975</v>
      </c>
    </row>
    <row r="10" spans="1:4">
      <c r="A10" s="271">
        <v>2006</v>
      </c>
      <c r="B10" s="272">
        <v>2.9214313724728092</v>
      </c>
    </row>
    <row r="11" spans="1:4">
      <c r="A11" s="271">
        <v>2007</v>
      </c>
      <c r="B11" s="272">
        <v>2.5432661351230972</v>
      </c>
    </row>
    <row r="12" spans="1:4">
      <c r="A12" s="271">
        <v>2008</v>
      </c>
      <c r="B12" s="272">
        <v>1.9845578865330158</v>
      </c>
    </row>
    <row r="13" spans="1:4">
      <c r="A13" s="271">
        <v>2009</v>
      </c>
      <c r="B13" s="272">
        <v>2.0430468314081334</v>
      </c>
    </row>
    <row r="14" spans="1:4">
      <c r="A14" s="271">
        <v>2010</v>
      </c>
      <c r="B14" s="272">
        <v>2.0011260051949815</v>
      </c>
    </row>
    <row r="15" spans="1:4">
      <c r="A15" s="271">
        <v>2011</v>
      </c>
      <c r="B15" s="272">
        <v>1.7967227170115079</v>
      </c>
    </row>
    <row r="16" spans="1:4">
      <c r="A16" s="271">
        <v>2012</v>
      </c>
      <c r="B16" s="272">
        <v>1.7999364239055899</v>
      </c>
    </row>
    <row r="17" spans="1:2">
      <c r="A17" s="271">
        <v>2013</v>
      </c>
      <c r="B17" s="272">
        <v>1.7596094909122668</v>
      </c>
    </row>
    <row r="18" spans="1:2">
      <c r="A18" s="271">
        <v>2014</v>
      </c>
      <c r="B18" s="272">
        <v>2.0628970371612683</v>
      </c>
    </row>
    <row r="19" spans="1:2">
      <c r="A19" s="271">
        <v>2015</v>
      </c>
      <c r="B19" s="272">
        <v>1.8143204593259952</v>
      </c>
    </row>
  </sheetData>
  <hyperlinks>
    <hyperlink ref="B3" r:id="rId1"/>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dimension ref="A1:R106"/>
  <sheetViews>
    <sheetView workbookViewId="0">
      <selection activeCell="M21" sqref="M21"/>
    </sheetView>
  </sheetViews>
  <sheetFormatPr defaultColWidth="8.84375" defaultRowHeight="15.9"/>
  <cols>
    <col min="1" max="1" width="8.84375" style="7"/>
    <col min="2" max="2" width="10" style="7" customWidth="1"/>
    <col min="3" max="3" width="11" style="7" customWidth="1"/>
    <col min="4" max="4" width="12.15234375" style="7" customWidth="1"/>
    <col min="5" max="7" width="9.3046875" style="7" bestFit="1" customWidth="1"/>
    <col min="8" max="8" width="11.3046875" style="7" bestFit="1" customWidth="1"/>
    <col min="9" max="9" width="9.3046875" style="7" bestFit="1" customWidth="1"/>
    <col min="10" max="14" width="12.84375" style="7" bestFit="1" customWidth="1"/>
    <col min="15" max="17" width="12.84375" bestFit="1" customWidth="1"/>
    <col min="18" max="18" width="11.3046875" bestFit="1" customWidth="1"/>
    <col min="19" max="19" width="12.84375" style="7" bestFit="1" customWidth="1"/>
    <col min="20" max="20" width="11.3046875" style="7" bestFit="1" customWidth="1"/>
    <col min="21" max="21" width="14" style="7" bestFit="1" customWidth="1"/>
    <col min="22" max="22" width="11.3046875" style="7" bestFit="1" customWidth="1"/>
    <col min="23" max="24" width="12.84375" style="7" bestFit="1" customWidth="1"/>
    <col min="25" max="26" width="14" style="7" bestFit="1" customWidth="1"/>
    <col min="27" max="16384" width="8.84375" style="7"/>
  </cols>
  <sheetData>
    <row r="1" spans="1:14" ht="20.6">
      <c r="A1" s="5" t="s">
        <v>370</v>
      </c>
    </row>
    <row r="2" spans="1:14"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spans="1:14">
      <c r="A5" s="8" t="s">
        <v>371</v>
      </c>
    </row>
    <row r="7" spans="1:14">
      <c r="B7" s="140" t="s">
        <v>3</v>
      </c>
      <c r="C7" s="140" t="s">
        <v>2</v>
      </c>
      <c r="E7" s="67" t="s">
        <v>372</v>
      </c>
    </row>
    <row r="8" spans="1:14">
      <c r="A8" s="141" t="s">
        <v>230</v>
      </c>
      <c r="B8" s="145">
        <v>10.623201999999999</v>
      </c>
      <c r="C8" s="145">
        <v>7.0783129999999996</v>
      </c>
    </row>
    <row r="9" spans="1:14">
      <c r="A9" s="141" t="s">
        <v>231</v>
      </c>
      <c r="B9" s="145">
        <v>11.986198999999999</v>
      </c>
      <c r="C9" s="145">
        <v>8.4734470000000002</v>
      </c>
    </row>
    <row r="10" spans="1:14">
      <c r="A10" s="141" t="s">
        <v>232</v>
      </c>
      <c r="B10" s="145">
        <v>13.965218999999999</v>
      </c>
      <c r="C10" s="145">
        <v>7.9510370000000004</v>
      </c>
    </row>
    <row r="11" spans="1:14">
      <c r="A11" s="141" t="s">
        <v>233</v>
      </c>
      <c r="B11" s="145">
        <v>15.778646</v>
      </c>
      <c r="C11" s="145">
        <v>8.2907309999999992</v>
      </c>
    </row>
    <row r="12" spans="1:14">
      <c r="A12" s="141" t="s">
        <v>234</v>
      </c>
      <c r="B12" s="145">
        <v>16.417898999999998</v>
      </c>
      <c r="C12" s="145">
        <v>8.9345510000000008</v>
      </c>
    </row>
    <row r="13" spans="1:14">
      <c r="A13" s="141" t="s">
        <v>235</v>
      </c>
      <c r="B13" s="145">
        <v>16.940033</v>
      </c>
      <c r="C13" s="145">
        <v>10.328092</v>
      </c>
    </row>
    <row r="14" spans="1:14">
      <c r="A14" s="141" t="s">
        <v>236</v>
      </c>
      <c r="B14" s="145">
        <v>17.706040999999999</v>
      </c>
      <c r="C14" s="145">
        <v>10.973095000000001</v>
      </c>
    </row>
    <row r="15" spans="1:14">
      <c r="A15" s="141" t="s">
        <v>237</v>
      </c>
      <c r="B15" s="145">
        <v>19.331078000000002</v>
      </c>
      <c r="C15" s="145">
        <v>11.705382999999999</v>
      </c>
    </row>
    <row r="16" spans="1:14">
      <c r="A16" s="141" t="s">
        <v>238</v>
      </c>
      <c r="B16" s="145">
        <v>20.557797000000001</v>
      </c>
      <c r="C16" s="145">
        <v>11.619285</v>
      </c>
    </row>
    <row r="17" spans="1:3">
      <c r="A17" s="141" t="s">
        <v>239</v>
      </c>
      <c r="B17" s="145">
        <v>18.436812</v>
      </c>
      <c r="C17" s="145">
        <v>12.097004</v>
      </c>
    </row>
    <row r="18" spans="1:3">
      <c r="A18" s="141" t="s">
        <v>240</v>
      </c>
      <c r="B18" s="145">
        <v>19.955335999999999</v>
      </c>
      <c r="C18" s="145">
        <v>12.645733</v>
      </c>
    </row>
    <row r="19" spans="1:3">
      <c r="A19" s="141" t="s">
        <v>241</v>
      </c>
      <c r="B19" s="145">
        <v>22.253029000000002</v>
      </c>
      <c r="C19" s="145">
        <v>13.507412</v>
      </c>
    </row>
    <row r="20" spans="1:3">
      <c r="A20" s="141" t="s">
        <v>199</v>
      </c>
      <c r="B20" s="145">
        <v>22.430509000000001</v>
      </c>
      <c r="C20" s="145">
        <v>14.073643000000001</v>
      </c>
    </row>
    <row r="21" spans="1:3">
      <c r="A21" s="141" t="s">
        <v>200</v>
      </c>
      <c r="B21" s="145">
        <v>24.577121000000002</v>
      </c>
      <c r="C21" s="145">
        <v>15.363795</v>
      </c>
    </row>
    <row r="22" spans="1:3">
      <c r="A22" s="141" t="s">
        <v>201</v>
      </c>
      <c r="B22" s="145">
        <v>25.240238000000002</v>
      </c>
      <c r="C22" s="145">
        <v>16.066754</v>
      </c>
    </row>
    <row r="23" spans="1:3">
      <c r="A23" s="141" t="s">
        <v>202</v>
      </c>
      <c r="B23" s="145">
        <v>22.490214000000002</v>
      </c>
      <c r="C23" s="145">
        <v>17.610323000000001</v>
      </c>
    </row>
    <row r="24" spans="1:3">
      <c r="A24" s="141" t="s">
        <v>203</v>
      </c>
      <c r="B24" s="145">
        <v>21.790133000000001</v>
      </c>
      <c r="C24" s="145">
        <v>19.057504999999999</v>
      </c>
    </row>
    <row r="25" spans="1:3">
      <c r="A25" s="141" t="s">
        <v>204</v>
      </c>
      <c r="B25" s="145">
        <v>21.733332999999998</v>
      </c>
      <c r="C25" s="145">
        <v>18.013282</v>
      </c>
    </row>
    <row r="26" spans="1:3">
      <c r="A26" s="141" t="s">
        <v>205</v>
      </c>
      <c r="B26" s="145">
        <v>22.861647999999999</v>
      </c>
      <c r="C26" s="145">
        <v>18.394559999999998</v>
      </c>
    </row>
    <row r="27" spans="1:3">
      <c r="A27" s="141" t="s">
        <v>206</v>
      </c>
      <c r="B27" s="145">
        <v>24.922253999999999</v>
      </c>
      <c r="C27" s="145">
        <v>19.219051</v>
      </c>
    </row>
    <row r="28" spans="1:3">
      <c r="A28" s="141" t="s">
        <v>207</v>
      </c>
      <c r="B28" s="145">
        <v>25.326944000000001</v>
      </c>
      <c r="C28" s="145">
        <v>17.348901999999999</v>
      </c>
    </row>
    <row r="29" spans="1:3">
      <c r="A29" s="141" t="s">
        <v>208</v>
      </c>
      <c r="B29" s="145">
        <v>29.260145000000001</v>
      </c>
      <c r="C29" s="145">
        <v>17.247185000000002</v>
      </c>
    </row>
    <row r="30" spans="1:3">
      <c r="A30" s="141" t="s">
        <v>209</v>
      </c>
      <c r="B30" s="145">
        <v>31.356282</v>
      </c>
      <c r="C30" s="145">
        <v>18.457319999999999</v>
      </c>
    </row>
    <row r="31" spans="1:3">
      <c r="A31" s="141" t="s">
        <v>210</v>
      </c>
      <c r="B31" s="145">
        <v>32.477133000000002</v>
      </c>
      <c r="C31" s="145">
        <v>18.827680999999998</v>
      </c>
    </row>
    <row r="32" spans="1:3">
      <c r="A32" s="141" t="s">
        <v>211</v>
      </c>
      <c r="B32" s="145">
        <v>35.543841</v>
      </c>
      <c r="C32" s="145">
        <v>19.712268000000002</v>
      </c>
    </row>
    <row r="33" spans="1:6">
      <c r="A33" s="141" t="s">
        <v>212</v>
      </c>
      <c r="B33" s="145">
        <v>38.320217999999997</v>
      </c>
      <c r="C33" s="145">
        <v>20.800891</v>
      </c>
    </row>
    <row r="34" spans="1:6">
      <c r="A34" s="141" t="s">
        <v>213</v>
      </c>
      <c r="B34" s="145">
        <v>36.603503000000003</v>
      </c>
      <c r="C34" s="145">
        <v>21.812165</v>
      </c>
    </row>
    <row r="35" spans="1:6">
      <c r="A35" s="141" t="s">
        <v>214</v>
      </c>
      <c r="B35" s="145">
        <v>37.806562</v>
      </c>
      <c r="C35" s="145">
        <v>21.061143000000001</v>
      </c>
      <c r="E35" s="7">
        <f>B35/B25</f>
        <v>1.7395657628767756</v>
      </c>
      <c r="F35" s="7">
        <f>C35/C25</f>
        <v>1.1692007597504996</v>
      </c>
    </row>
    <row r="105" spans="2:14">
      <c r="B105" s="10"/>
      <c r="C105" s="10"/>
      <c r="D105" s="10"/>
      <c r="E105" s="10"/>
      <c r="F105" s="10"/>
      <c r="G105" s="10"/>
      <c r="H105" s="10"/>
      <c r="I105" s="10"/>
      <c r="J105" s="10"/>
      <c r="K105" s="10"/>
      <c r="L105" s="10"/>
      <c r="M105" s="10"/>
      <c r="N105" s="10"/>
    </row>
    <row r="106" spans="2:14">
      <c r="B106" s="10"/>
      <c r="C106" s="10"/>
      <c r="D106" s="10"/>
      <c r="E106" s="10"/>
      <c r="F106" s="10"/>
      <c r="G106" s="10"/>
      <c r="H106" s="10"/>
      <c r="I106" s="10"/>
      <c r="J106" s="10"/>
      <c r="K106" s="10"/>
      <c r="L106" s="10"/>
      <c r="M106" s="10"/>
      <c r="N106" s="10"/>
    </row>
  </sheetData>
  <hyperlinks>
    <hyperlink ref="B3" r:id="rId1"/>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selection activeCell="J26" sqref="J26"/>
    </sheetView>
  </sheetViews>
  <sheetFormatPr defaultRowHeight="15.9"/>
  <cols>
    <col min="1" max="1" width="9.23046875" style="7"/>
    <col min="2" max="2" width="11.3046875" style="7" customWidth="1"/>
    <col min="3" max="3" width="11.3828125" style="7" customWidth="1"/>
    <col min="4" max="4" width="11.15234375" style="7" customWidth="1"/>
    <col min="5" max="6" width="9.23046875" style="7"/>
    <col min="7" max="7" width="11" style="7" customWidth="1"/>
    <col min="8" max="8" width="11.4609375" style="7" customWidth="1"/>
    <col min="9" max="9" width="11.53515625" style="7" customWidth="1"/>
    <col min="10" max="10" width="12.3046875" style="7" customWidth="1"/>
    <col min="11" max="11" width="11" style="7" customWidth="1"/>
    <col min="12" max="12" width="11.15234375" style="7" customWidth="1"/>
    <col min="13" max="13" width="11.3828125" style="7" customWidth="1"/>
    <col min="14" max="14" width="14.69140625" style="7" customWidth="1"/>
    <col min="15" max="15" width="13.84375" style="7" customWidth="1"/>
    <col min="16" max="16" width="16.69140625" style="7" customWidth="1"/>
    <col min="17" max="16384" width="9.23046875" style="7"/>
  </cols>
  <sheetData>
    <row r="1" spans="1:17" ht="20.6">
      <c r="A1" s="5" t="s">
        <v>229</v>
      </c>
    </row>
    <row r="2" spans="1:17">
      <c r="P2" s="8"/>
      <c r="Q2" s="8"/>
    </row>
    <row r="3" spans="1:17">
      <c r="A3" s="69" t="s">
        <v>190</v>
      </c>
      <c r="B3" s="75" t="s">
        <v>396</v>
      </c>
    </row>
    <row r="4" spans="1:17">
      <c r="A4" s="69"/>
      <c r="B4" s="75" t="s">
        <v>397</v>
      </c>
    </row>
    <row r="5" spans="1:17">
      <c r="A5" s="69"/>
      <c r="B5" s="69"/>
    </row>
    <row r="6" spans="1:17">
      <c r="A6" s="187" t="s">
        <v>242</v>
      </c>
    </row>
    <row r="8" spans="1:17">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idden="1">
      <c r="A9" s="141" t="s">
        <v>230</v>
      </c>
      <c r="B9" s="209">
        <v>2.647564</v>
      </c>
      <c r="C9" s="209">
        <v>0.87280100000000005</v>
      </c>
      <c r="D9" s="209">
        <v>0.443407</v>
      </c>
      <c r="E9" s="209">
        <v>0.83264400000000005</v>
      </c>
      <c r="F9" s="209">
        <v>0.73770400000000003</v>
      </c>
      <c r="G9" s="209">
        <v>4.3274E-2</v>
      </c>
      <c r="H9" s="209">
        <v>1.278273</v>
      </c>
      <c r="I9" s="209">
        <v>0.49957000000000001</v>
      </c>
      <c r="J9" s="209">
        <v>0.51124199999999997</v>
      </c>
      <c r="K9" s="209">
        <v>0.58835999999999999</v>
      </c>
      <c r="L9" s="209">
        <v>0.65132500000000004</v>
      </c>
      <c r="M9" s="209">
        <v>0.27471400000000001</v>
      </c>
      <c r="N9" s="209">
        <v>4.7159999999999997E-3</v>
      </c>
      <c r="O9" s="209"/>
      <c r="P9" s="62"/>
      <c r="Q9" s="62"/>
    </row>
    <row r="10" spans="1:17" hidden="1">
      <c r="A10" s="141" t="s">
        <v>231</v>
      </c>
      <c r="B10" s="209">
        <v>2.9970289999999999</v>
      </c>
      <c r="C10" s="209">
        <v>1.7361310000000001</v>
      </c>
      <c r="D10" s="209">
        <v>0.63269200000000003</v>
      </c>
      <c r="E10" s="209">
        <v>0.73259600000000002</v>
      </c>
      <c r="F10" s="209">
        <v>0.85769899999999999</v>
      </c>
      <c r="G10" s="209">
        <v>5.0090000000000003E-2</v>
      </c>
      <c r="H10" s="209">
        <v>1.312926</v>
      </c>
      <c r="I10" s="209">
        <v>0.45465499999999998</v>
      </c>
      <c r="J10" s="209">
        <v>0.447129</v>
      </c>
      <c r="K10" s="209">
        <v>0.67070200000000002</v>
      </c>
      <c r="L10" s="209">
        <v>0.64395800000000003</v>
      </c>
      <c r="M10" s="209">
        <v>0.22254199999999999</v>
      </c>
      <c r="N10" s="209">
        <v>2.47E-3</v>
      </c>
      <c r="O10" s="209"/>
      <c r="P10" s="62"/>
      <c r="Q10" s="62"/>
    </row>
    <row r="11" spans="1:17">
      <c r="A11" s="141" t="s">
        <v>232</v>
      </c>
      <c r="B11" s="217">
        <v>4.3616580000000003</v>
      </c>
      <c r="C11" s="217">
        <v>1.8274999999999999</v>
      </c>
      <c r="D11" s="217">
        <v>0.85671299999999995</v>
      </c>
      <c r="E11" s="217">
        <v>0.83593499999999998</v>
      </c>
      <c r="F11" s="217">
        <v>1.146968</v>
      </c>
      <c r="G11" s="217">
        <v>6.5800999999999998E-2</v>
      </c>
      <c r="H11" s="217">
        <v>1.288897</v>
      </c>
      <c r="I11" s="217">
        <v>0.55511699999999997</v>
      </c>
      <c r="J11" s="217">
        <v>0.49086400000000002</v>
      </c>
      <c r="K11" s="217">
        <v>0.64252900000000002</v>
      </c>
      <c r="L11" s="217">
        <v>0.65761199999999997</v>
      </c>
      <c r="M11" s="217">
        <v>0.22786000000000001</v>
      </c>
      <c r="N11" s="217">
        <v>3.5119999999999999E-3</v>
      </c>
      <c r="O11" s="217"/>
      <c r="P11" s="210"/>
      <c r="Q11" s="62"/>
    </row>
    <row r="12" spans="1:17" hidden="1">
      <c r="A12" s="141" t="s">
        <v>233</v>
      </c>
      <c r="B12" s="217">
        <v>4.4189550000000004</v>
      </c>
      <c r="C12" s="217">
        <v>2.0514329999999998</v>
      </c>
      <c r="D12" s="217">
        <v>0.87080000000000002</v>
      </c>
      <c r="E12" s="217">
        <v>1.2100390000000001</v>
      </c>
      <c r="F12" s="217">
        <v>1.226863</v>
      </c>
      <c r="G12" s="217">
        <v>0.13894400000000001</v>
      </c>
      <c r="H12" s="217">
        <v>1.5103899999999999</v>
      </c>
      <c r="I12" s="217">
        <v>0.69811000000000001</v>
      </c>
      <c r="J12" s="217">
        <v>0.65928600000000004</v>
      </c>
      <c r="K12" s="217">
        <v>0.70444099999999998</v>
      </c>
      <c r="L12" s="217">
        <v>0.84862199999999999</v>
      </c>
      <c r="M12" s="217">
        <v>0.27749499999999999</v>
      </c>
      <c r="N12" s="217">
        <v>4.3261000000000001E-2</v>
      </c>
      <c r="O12" s="217"/>
      <c r="P12" s="210"/>
      <c r="Q12" s="62"/>
    </row>
    <row r="13" spans="1:17" hidden="1">
      <c r="A13" s="141" t="s">
        <v>234</v>
      </c>
      <c r="B13" s="217">
        <v>4.7530010000000003</v>
      </c>
      <c r="C13" s="217">
        <v>1.813253</v>
      </c>
      <c r="D13" s="217">
        <v>0.74692899999999995</v>
      </c>
      <c r="E13" s="217">
        <v>1.170018</v>
      </c>
      <c r="F13" s="217">
        <v>1.18797</v>
      </c>
      <c r="G13" s="217">
        <v>0.17807600000000001</v>
      </c>
      <c r="H13" s="217">
        <v>1.750067</v>
      </c>
      <c r="I13" s="217">
        <v>0.77667600000000003</v>
      </c>
      <c r="J13" s="217">
        <v>0.76504399999999995</v>
      </c>
      <c r="K13" s="217">
        <v>0.67838100000000001</v>
      </c>
      <c r="L13" s="217">
        <v>0.82059300000000002</v>
      </c>
      <c r="M13" s="217">
        <v>0.31142900000000001</v>
      </c>
      <c r="N13" s="217">
        <v>9.2543E-2</v>
      </c>
      <c r="O13" s="217"/>
      <c r="P13" s="210"/>
      <c r="Q13" s="62"/>
    </row>
    <row r="14" spans="1:17" hidden="1">
      <c r="A14" s="141" t="s">
        <v>235</v>
      </c>
      <c r="B14" s="217">
        <v>4.54305</v>
      </c>
      <c r="C14" s="217">
        <v>2.208304</v>
      </c>
      <c r="D14" s="217">
        <v>0.91442199999999996</v>
      </c>
      <c r="E14" s="217">
        <v>1.4806299999999999</v>
      </c>
      <c r="F14" s="217">
        <v>1.1524369999999999</v>
      </c>
      <c r="G14" s="217">
        <v>0.269787</v>
      </c>
      <c r="H14" s="217">
        <v>1.9101649999999999</v>
      </c>
      <c r="I14" s="217">
        <v>0.61496600000000001</v>
      </c>
      <c r="J14" s="217">
        <v>0.63301200000000002</v>
      </c>
      <c r="K14" s="217">
        <v>0.66119300000000003</v>
      </c>
      <c r="L14" s="217">
        <v>0.84276899999999999</v>
      </c>
      <c r="M14" s="217">
        <v>0.362182</v>
      </c>
      <c r="N14" s="217">
        <v>8.5583999999999993E-2</v>
      </c>
      <c r="O14" s="217"/>
      <c r="P14" s="210"/>
      <c r="Q14" s="62"/>
    </row>
    <row r="15" spans="1:17" hidden="1">
      <c r="A15" s="141" t="s">
        <v>236</v>
      </c>
      <c r="B15" s="217">
        <v>4.9137050000000002</v>
      </c>
      <c r="C15" s="217">
        <v>2.3622390000000002</v>
      </c>
      <c r="D15" s="217">
        <v>0.54254999999999998</v>
      </c>
      <c r="E15" s="217">
        <v>1.8160780000000001</v>
      </c>
      <c r="F15" s="217">
        <v>1.246173</v>
      </c>
      <c r="G15" s="217">
        <v>0.33168500000000001</v>
      </c>
      <c r="H15" s="217">
        <v>2.1234320000000002</v>
      </c>
      <c r="I15" s="217">
        <v>0.71425000000000005</v>
      </c>
      <c r="J15" s="217">
        <v>0.64713200000000004</v>
      </c>
      <c r="K15" s="217">
        <v>0.63041100000000005</v>
      </c>
      <c r="L15" s="217">
        <v>0.933612</v>
      </c>
      <c r="M15" s="217">
        <v>0.24043600000000001</v>
      </c>
      <c r="N15" s="217">
        <v>7.4841000000000005E-2</v>
      </c>
      <c r="O15" s="217"/>
      <c r="P15" s="210"/>
      <c r="Q15" s="62"/>
    </row>
    <row r="16" spans="1:17">
      <c r="A16" s="141" t="s">
        <v>237</v>
      </c>
      <c r="B16" s="217">
        <v>5.4581809999999997</v>
      </c>
      <c r="C16" s="217">
        <v>2.833453</v>
      </c>
      <c r="D16" s="217">
        <v>0.50593600000000005</v>
      </c>
      <c r="E16" s="217">
        <v>2.2955580000000002</v>
      </c>
      <c r="F16" s="217">
        <v>1.277814</v>
      </c>
      <c r="G16" s="217">
        <v>0.40528900000000001</v>
      </c>
      <c r="H16" s="217">
        <v>2.0145780000000002</v>
      </c>
      <c r="I16" s="217">
        <v>0.67767200000000005</v>
      </c>
      <c r="J16" s="217">
        <v>0.65077200000000002</v>
      </c>
      <c r="K16" s="217">
        <v>0.59255500000000005</v>
      </c>
      <c r="L16" s="217">
        <v>0.96354300000000004</v>
      </c>
      <c r="M16" s="217">
        <v>0.31112299999999998</v>
      </c>
      <c r="N16" s="217">
        <v>0.112236</v>
      </c>
      <c r="O16" s="217"/>
      <c r="P16" s="210"/>
      <c r="Q16" s="62"/>
    </row>
    <row r="17" spans="1:17" hidden="1">
      <c r="A17" s="141" t="s">
        <v>238</v>
      </c>
      <c r="B17" s="217">
        <v>6.1206699999999996</v>
      </c>
      <c r="C17" s="217">
        <v>3.8983469999999998</v>
      </c>
      <c r="D17" s="217">
        <v>0.73049600000000003</v>
      </c>
      <c r="E17" s="217">
        <v>2.1487639999999999</v>
      </c>
      <c r="F17" s="217">
        <v>1.0174909999999999</v>
      </c>
      <c r="G17" s="217">
        <v>0.44003599999999998</v>
      </c>
      <c r="H17" s="217">
        <v>2.2016179999999999</v>
      </c>
      <c r="I17" s="217">
        <v>0.62610200000000005</v>
      </c>
      <c r="J17" s="217">
        <v>0.66551199999999999</v>
      </c>
      <c r="K17" s="217">
        <v>0.56346600000000002</v>
      </c>
      <c r="L17" s="217">
        <v>0.97338499999999994</v>
      </c>
      <c r="M17" s="217">
        <v>0.22384599999999999</v>
      </c>
      <c r="N17" s="217">
        <v>5.6390000000000003E-2</v>
      </c>
      <c r="O17" s="217"/>
      <c r="P17" s="210"/>
      <c r="Q17" s="62"/>
    </row>
    <row r="18" spans="1:17" hidden="1">
      <c r="A18" s="141" t="s">
        <v>239</v>
      </c>
      <c r="B18" s="217">
        <v>5.1280979999999996</v>
      </c>
      <c r="C18" s="217">
        <v>2.9056259999999998</v>
      </c>
      <c r="D18" s="217">
        <v>0.40870800000000002</v>
      </c>
      <c r="E18" s="217">
        <v>2.110525</v>
      </c>
      <c r="F18" s="217">
        <v>1.0235300000000001</v>
      </c>
      <c r="G18" s="217">
        <v>0.32164399999999999</v>
      </c>
      <c r="H18" s="217">
        <v>2.733133</v>
      </c>
      <c r="I18" s="217">
        <v>0.54325800000000002</v>
      </c>
      <c r="J18" s="217">
        <v>0.65044400000000002</v>
      </c>
      <c r="K18" s="217">
        <v>0.62903799999999999</v>
      </c>
      <c r="L18" s="217">
        <v>0.88833899999999999</v>
      </c>
      <c r="M18" s="217">
        <v>0.20000299999999999</v>
      </c>
      <c r="N18" s="217">
        <v>2.2227E-2</v>
      </c>
      <c r="O18" s="217"/>
      <c r="P18" s="210"/>
      <c r="Q18" s="62"/>
    </row>
    <row r="19" spans="1:17" hidden="1">
      <c r="A19" s="141" t="s">
        <v>240</v>
      </c>
      <c r="B19" s="217">
        <v>5.3585739999999999</v>
      </c>
      <c r="C19" s="217">
        <v>3.8392059999999999</v>
      </c>
      <c r="D19" s="217">
        <v>0.66287200000000002</v>
      </c>
      <c r="E19" s="217">
        <v>2.0329549999999998</v>
      </c>
      <c r="F19" s="217">
        <v>1.0477460000000001</v>
      </c>
      <c r="G19" s="217">
        <v>0.51414800000000005</v>
      </c>
      <c r="H19" s="217">
        <v>2.2585199999999999</v>
      </c>
      <c r="I19" s="217">
        <v>0.82389699999999999</v>
      </c>
      <c r="J19" s="217">
        <v>0.61104099999999995</v>
      </c>
      <c r="K19" s="217">
        <v>0.50846800000000003</v>
      </c>
      <c r="L19" s="217">
        <v>0.93375200000000003</v>
      </c>
      <c r="M19" s="217">
        <v>0.106083</v>
      </c>
      <c r="N19" s="217">
        <v>7.6295000000000002E-2</v>
      </c>
      <c r="O19" s="217"/>
      <c r="P19" s="210"/>
      <c r="Q19" s="62"/>
    </row>
    <row r="20" spans="1:17" hidden="1">
      <c r="A20" s="141" t="s">
        <v>241</v>
      </c>
      <c r="B20" s="217">
        <v>6.4279039999999998</v>
      </c>
      <c r="C20" s="217">
        <v>3.658382</v>
      </c>
      <c r="D20" s="217">
        <v>1.037577</v>
      </c>
      <c r="E20" s="217">
        <v>2.3340559999999999</v>
      </c>
      <c r="F20" s="217">
        <v>1.432885</v>
      </c>
      <c r="G20" s="217">
        <v>0.549072</v>
      </c>
      <c r="H20" s="217">
        <v>1.9995229999999999</v>
      </c>
      <c r="I20" s="217">
        <v>0.83660800000000002</v>
      </c>
      <c r="J20" s="217">
        <v>0.67584299999999997</v>
      </c>
      <c r="K20" s="217">
        <v>0.64993199999999995</v>
      </c>
      <c r="L20" s="217">
        <v>1.128755</v>
      </c>
      <c r="M20" s="217">
        <v>0.16530400000000001</v>
      </c>
      <c r="N20" s="217">
        <v>7.1734000000000006E-2</v>
      </c>
      <c r="O20" s="217"/>
      <c r="P20" s="210"/>
      <c r="Q20" s="62"/>
    </row>
    <row r="21" spans="1:17">
      <c r="A21" s="141" t="s">
        <v>199</v>
      </c>
      <c r="B21" s="217">
        <v>6.410558</v>
      </c>
      <c r="C21" s="217">
        <v>3.4452189999999998</v>
      </c>
      <c r="D21" s="217">
        <v>1.0989180000000001</v>
      </c>
      <c r="E21" s="217">
        <v>2.697333</v>
      </c>
      <c r="F21" s="217">
        <v>1.5964309999999999</v>
      </c>
      <c r="G21" s="217">
        <v>0.56531699999999996</v>
      </c>
      <c r="H21" s="217">
        <v>2.012753</v>
      </c>
      <c r="I21" s="217">
        <v>0.93654199999999999</v>
      </c>
      <c r="J21" s="217">
        <v>0.62005200000000005</v>
      </c>
      <c r="K21" s="217">
        <v>0.64488299999999998</v>
      </c>
      <c r="L21" s="217">
        <v>1.1933860000000001</v>
      </c>
      <c r="M21" s="217">
        <v>0.22697800000000001</v>
      </c>
      <c r="N21" s="217">
        <v>0.10551000000000001</v>
      </c>
      <c r="O21" s="217"/>
      <c r="P21" s="210"/>
      <c r="Q21" s="62"/>
    </row>
    <row r="22" spans="1:17" hidden="1">
      <c r="A22" s="141" t="s">
        <v>200</v>
      </c>
      <c r="B22" s="217">
        <v>7.1941750000000004</v>
      </c>
      <c r="C22" s="217">
        <v>3.7262840000000002</v>
      </c>
      <c r="D22" s="217">
        <v>1.4141360000000001</v>
      </c>
      <c r="E22" s="217">
        <v>2.925284</v>
      </c>
      <c r="F22" s="217">
        <v>1.789363</v>
      </c>
      <c r="G22" s="217">
        <v>0.715005</v>
      </c>
      <c r="H22" s="217">
        <v>1.9967820000000001</v>
      </c>
      <c r="I22" s="217">
        <v>0.80243399999999998</v>
      </c>
      <c r="J22" s="217">
        <v>0.62166500000000002</v>
      </c>
      <c r="K22" s="217">
        <v>0.76852299999999996</v>
      </c>
      <c r="L22" s="217">
        <v>1.2310209999999999</v>
      </c>
      <c r="M22" s="217">
        <v>0.24529100000000001</v>
      </c>
      <c r="N22" s="217">
        <v>0.25600400000000001</v>
      </c>
      <c r="O22" s="217"/>
      <c r="P22" s="210"/>
      <c r="Q22" s="62"/>
    </row>
    <row r="23" spans="1:17" hidden="1">
      <c r="A23" s="141" t="s">
        <v>201</v>
      </c>
      <c r="B23" s="217">
        <v>7.8653599999999999</v>
      </c>
      <c r="C23" s="217">
        <v>3.2367400000000002</v>
      </c>
      <c r="D23" s="217">
        <v>1.679017</v>
      </c>
      <c r="E23" s="217">
        <v>2.9792879999999999</v>
      </c>
      <c r="F23" s="217">
        <v>1.976037</v>
      </c>
      <c r="G23" s="217">
        <v>0.60578600000000005</v>
      </c>
      <c r="H23" s="217">
        <v>2.0089100000000002</v>
      </c>
      <c r="I23" s="217">
        <v>1.063682</v>
      </c>
      <c r="J23" s="217">
        <v>0.63472700000000004</v>
      </c>
      <c r="K23" s="217">
        <v>0.57722200000000001</v>
      </c>
      <c r="L23" s="217">
        <v>1.1328039999999999</v>
      </c>
      <c r="M23" s="217">
        <v>0.38533099999999998</v>
      </c>
      <c r="N23" s="217">
        <v>0.28207900000000002</v>
      </c>
      <c r="O23" s="217"/>
      <c r="P23" s="210"/>
      <c r="Q23" s="62"/>
    </row>
    <row r="24" spans="1:17" hidden="1">
      <c r="A24" s="141" t="s">
        <v>202</v>
      </c>
      <c r="B24" s="217">
        <v>6.6945839999999999</v>
      </c>
      <c r="C24" s="217">
        <v>2.0341459999999998</v>
      </c>
      <c r="D24" s="217">
        <v>1.2047540000000001</v>
      </c>
      <c r="E24" s="217">
        <v>3.0916049999999999</v>
      </c>
      <c r="F24" s="217">
        <v>1.9607410000000001</v>
      </c>
      <c r="G24" s="217">
        <v>0.41627399999999998</v>
      </c>
      <c r="H24" s="217">
        <v>2.0167920000000001</v>
      </c>
      <c r="I24" s="217">
        <v>1.1445719999999999</v>
      </c>
      <c r="J24" s="217">
        <v>0.68998199999999998</v>
      </c>
      <c r="K24" s="217">
        <v>0.60015300000000005</v>
      </c>
      <c r="L24" s="217">
        <v>1.116514</v>
      </c>
      <c r="M24" s="217">
        <v>0.39785799999999999</v>
      </c>
      <c r="N24" s="217">
        <v>0.32979000000000003</v>
      </c>
      <c r="O24" s="217"/>
      <c r="P24" s="210"/>
      <c r="Q24" s="62"/>
    </row>
    <row r="25" spans="1:17" hidden="1">
      <c r="A25" s="141" t="s">
        <v>203</v>
      </c>
      <c r="B25" s="217">
        <v>6.2564209999999996</v>
      </c>
      <c r="C25" s="217">
        <v>1.889505</v>
      </c>
      <c r="D25" s="217">
        <v>0.94103800000000004</v>
      </c>
      <c r="E25" s="217">
        <v>3.086659</v>
      </c>
      <c r="F25" s="217">
        <v>1.794905</v>
      </c>
      <c r="G25" s="217">
        <v>0.42344999999999999</v>
      </c>
      <c r="H25" s="217">
        <v>1.987714</v>
      </c>
      <c r="I25" s="217">
        <v>1.107764</v>
      </c>
      <c r="J25" s="217">
        <v>0.76104899999999998</v>
      </c>
      <c r="K25" s="217">
        <v>0.51855700000000005</v>
      </c>
      <c r="L25" s="217">
        <v>1.187575</v>
      </c>
      <c r="M25" s="217">
        <v>0.398816</v>
      </c>
      <c r="N25" s="217">
        <v>0.387295</v>
      </c>
      <c r="O25" s="217"/>
      <c r="P25" s="210"/>
      <c r="Q25" s="62"/>
    </row>
    <row r="26" spans="1:17">
      <c r="A26" s="141" t="s">
        <v>204</v>
      </c>
      <c r="B26" s="217">
        <v>6.0519069999999999</v>
      </c>
      <c r="C26" s="217">
        <v>1.3042260000000001</v>
      </c>
      <c r="D26" s="217">
        <v>0.90054999999999996</v>
      </c>
      <c r="E26" s="217">
        <v>3.5832929999999998</v>
      </c>
      <c r="F26" s="217">
        <v>1.7437199999999999</v>
      </c>
      <c r="G26" s="217">
        <v>0.38880900000000002</v>
      </c>
      <c r="H26" s="217">
        <v>2.228129</v>
      </c>
      <c r="I26" s="217">
        <v>1.2032369999999999</v>
      </c>
      <c r="J26" s="217">
        <v>0.70567100000000005</v>
      </c>
      <c r="K26" s="217">
        <v>0.60668900000000003</v>
      </c>
      <c r="L26" s="217">
        <v>1.1354770000000001</v>
      </c>
      <c r="M26" s="217">
        <v>0.54333100000000001</v>
      </c>
      <c r="N26" s="217">
        <v>0.367149</v>
      </c>
      <c r="O26" s="217"/>
      <c r="P26" s="210"/>
      <c r="Q26" s="62"/>
    </row>
    <row r="27" spans="1:17" hidden="1">
      <c r="A27" s="141" t="s">
        <v>205</v>
      </c>
      <c r="B27" s="217">
        <v>6.0114229999999997</v>
      </c>
      <c r="C27" s="217">
        <v>1.3748860000000001</v>
      </c>
      <c r="D27" s="217">
        <v>1.1565000000000001</v>
      </c>
      <c r="E27" s="217">
        <v>3.2733699999999999</v>
      </c>
      <c r="F27" s="217">
        <v>2.078729</v>
      </c>
      <c r="G27" s="217">
        <v>0.58904100000000004</v>
      </c>
      <c r="H27" s="217">
        <v>2.5099290000000001</v>
      </c>
      <c r="I27" s="217">
        <v>1.530062</v>
      </c>
      <c r="J27" s="217">
        <v>0.81845599999999996</v>
      </c>
      <c r="K27" s="217">
        <v>0.648011</v>
      </c>
      <c r="L27" s="217">
        <v>1.2438389999999999</v>
      </c>
      <c r="M27" s="217">
        <v>0.517266</v>
      </c>
      <c r="N27" s="217">
        <v>0.37794699999999998</v>
      </c>
      <c r="O27" s="217"/>
      <c r="P27" s="210"/>
      <c r="Q27" s="62"/>
    </row>
    <row r="28" spans="1:17" hidden="1">
      <c r="A28" s="141" t="s">
        <v>206</v>
      </c>
      <c r="B28" s="217">
        <v>6.178871</v>
      </c>
      <c r="C28" s="217">
        <v>3.2810519999999999</v>
      </c>
      <c r="D28" s="217">
        <v>1.2301500000000001</v>
      </c>
      <c r="E28" s="217">
        <v>3.4226380000000001</v>
      </c>
      <c r="F28" s="217">
        <v>1.989147</v>
      </c>
      <c r="G28" s="217">
        <v>0.67801699999999998</v>
      </c>
      <c r="H28" s="217">
        <v>2.5612270000000001</v>
      </c>
      <c r="I28" s="217">
        <v>1.5444659999999999</v>
      </c>
      <c r="J28" s="217">
        <v>0.76428300000000005</v>
      </c>
      <c r="K28" s="217">
        <v>0.63585100000000006</v>
      </c>
      <c r="L28" s="217">
        <v>1.119451</v>
      </c>
      <c r="M28" s="217">
        <v>0.40429999999999999</v>
      </c>
      <c r="N28" s="217">
        <v>0.29700199999999999</v>
      </c>
      <c r="O28" s="217"/>
      <c r="P28" s="210"/>
      <c r="Q28" s="62"/>
    </row>
    <row r="29" spans="1:17" hidden="1">
      <c r="A29" s="141" t="s">
        <v>207</v>
      </c>
      <c r="B29" s="217">
        <v>6.5942670000000003</v>
      </c>
      <c r="C29" s="217">
        <v>3.0574699999999999</v>
      </c>
      <c r="D29" s="217">
        <v>1.5514349999999999</v>
      </c>
      <c r="E29" s="217">
        <v>3.2169690000000002</v>
      </c>
      <c r="F29" s="217">
        <v>2.0045549999999999</v>
      </c>
      <c r="G29" s="217">
        <v>0.80569800000000003</v>
      </c>
      <c r="H29" s="217">
        <v>2.7961100000000001</v>
      </c>
      <c r="I29" s="217">
        <v>1.5987530000000001</v>
      </c>
      <c r="J29" s="217">
        <v>0.78927700000000001</v>
      </c>
      <c r="K29" s="217">
        <v>0.55321100000000001</v>
      </c>
      <c r="L29" s="217">
        <v>1.180064</v>
      </c>
      <c r="M29" s="217">
        <v>0.31417899999999999</v>
      </c>
      <c r="N29" s="217">
        <v>0.28145700000000001</v>
      </c>
      <c r="O29" s="217"/>
      <c r="P29" s="210"/>
      <c r="Q29" s="62"/>
    </row>
    <row r="30" spans="1:17" hidden="1">
      <c r="A30" s="141" t="s">
        <v>208</v>
      </c>
      <c r="B30" s="217">
        <v>7.9758820000000004</v>
      </c>
      <c r="C30" s="217">
        <v>3.5571419999999998</v>
      </c>
      <c r="D30" s="217">
        <v>1.914798</v>
      </c>
      <c r="E30" s="217">
        <v>3.3568639999999998</v>
      </c>
      <c r="F30" s="217">
        <v>2.3399450000000002</v>
      </c>
      <c r="G30" s="217">
        <v>1.2584679999999999</v>
      </c>
      <c r="H30" s="217">
        <v>2.6609500000000001</v>
      </c>
      <c r="I30" s="217">
        <v>1.7322789999999999</v>
      </c>
      <c r="J30" s="217">
        <v>1.0206580000000001</v>
      </c>
      <c r="K30" s="217">
        <v>0.76345099999999999</v>
      </c>
      <c r="L30" s="217">
        <v>1.2388950000000001</v>
      </c>
      <c r="M30" s="217">
        <v>0.30653000000000002</v>
      </c>
      <c r="N30" s="217">
        <v>0.32388400000000001</v>
      </c>
      <c r="O30" s="217"/>
      <c r="P30" s="210"/>
      <c r="Q30" s="62"/>
    </row>
    <row r="31" spans="1:17">
      <c r="A31" s="141" t="s">
        <v>209</v>
      </c>
      <c r="B31" s="217">
        <v>8.6830219999999994</v>
      </c>
      <c r="C31" s="217">
        <v>3.1624880000000002</v>
      </c>
      <c r="D31" s="217">
        <v>2.2176339999999999</v>
      </c>
      <c r="E31" s="217">
        <v>3.684123</v>
      </c>
      <c r="F31" s="217">
        <v>2.612905</v>
      </c>
      <c r="G31" s="217">
        <v>1.5526960000000001</v>
      </c>
      <c r="H31" s="217">
        <v>2.7438980000000002</v>
      </c>
      <c r="I31" s="217">
        <v>1.801641</v>
      </c>
      <c r="J31" s="217">
        <v>1.1979470000000001</v>
      </c>
      <c r="K31" s="217">
        <v>0.99714599999999998</v>
      </c>
      <c r="L31" s="217">
        <v>1.067599</v>
      </c>
      <c r="M31" s="217">
        <v>0.46022299999999999</v>
      </c>
      <c r="N31" s="217">
        <v>0.59145899999999996</v>
      </c>
      <c r="O31" s="217"/>
      <c r="P31" s="210"/>
      <c r="Q31" s="62"/>
    </row>
    <row r="32" spans="1:17" hidden="1">
      <c r="A32" s="141" t="s">
        <v>210</v>
      </c>
      <c r="B32" s="217">
        <v>10.389759</v>
      </c>
      <c r="C32" s="217">
        <v>3.0211540000000001</v>
      </c>
      <c r="D32" s="217">
        <v>2.668641</v>
      </c>
      <c r="E32" s="217">
        <v>4.1813880000000001</v>
      </c>
      <c r="F32" s="217">
        <v>2.5465460000000002</v>
      </c>
      <c r="G32" s="217">
        <v>1.7993539999999999</v>
      </c>
      <c r="H32" s="217">
        <v>2.018364</v>
      </c>
      <c r="I32" s="217">
        <v>1.567995</v>
      </c>
      <c r="J32" s="217">
        <v>0.99722100000000002</v>
      </c>
      <c r="K32" s="217">
        <v>0.88758300000000001</v>
      </c>
      <c r="L32" s="217">
        <v>1.0089859999999999</v>
      </c>
      <c r="M32" s="217">
        <v>0.43295</v>
      </c>
      <c r="N32" s="217">
        <v>0.51481399999999999</v>
      </c>
      <c r="O32" s="217"/>
      <c r="P32" s="210"/>
      <c r="Q32" s="62"/>
    </row>
    <row r="33" spans="1:17" hidden="1">
      <c r="A33" s="141" t="s">
        <v>211</v>
      </c>
      <c r="B33" s="217">
        <v>11.339478</v>
      </c>
      <c r="C33" s="217">
        <v>3.4601790000000001</v>
      </c>
      <c r="D33" s="217">
        <v>3.2156579999999999</v>
      </c>
      <c r="E33" s="217">
        <v>3.9292850000000001</v>
      </c>
      <c r="F33" s="217">
        <v>2.633629</v>
      </c>
      <c r="G33" s="217">
        <v>2.0691310000000001</v>
      </c>
      <c r="H33" s="217">
        <v>2.223916</v>
      </c>
      <c r="I33" s="217">
        <v>1.7676780000000001</v>
      </c>
      <c r="J33" s="217">
        <v>1.148603</v>
      </c>
      <c r="K33" s="217">
        <v>0.94944600000000001</v>
      </c>
      <c r="L33" s="217">
        <v>1.045223</v>
      </c>
      <c r="M33" s="217">
        <v>0.36434100000000003</v>
      </c>
      <c r="N33" s="217">
        <v>0.49559700000000001</v>
      </c>
      <c r="O33" s="217"/>
      <c r="P33" s="210"/>
      <c r="Q33" s="62"/>
    </row>
    <row r="34" spans="1:17" hidden="1">
      <c r="A34" s="141" t="s">
        <v>212</v>
      </c>
      <c r="B34" s="217">
        <v>12.142428000000001</v>
      </c>
      <c r="C34" s="217">
        <v>3.355658</v>
      </c>
      <c r="D34" s="217">
        <v>3.4059330000000001</v>
      </c>
      <c r="E34" s="217">
        <v>4.3421760000000003</v>
      </c>
      <c r="F34" s="217">
        <v>3.101318</v>
      </c>
      <c r="G34" s="217">
        <v>2.3014749999999999</v>
      </c>
      <c r="H34" s="217">
        <v>3.0267770000000001</v>
      </c>
      <c r="I34" s="217">
        <v>1.716717</v>
      </c>
      <c r="J34" s="217">
        <v>1.152533</v>
      </c>
      <c r="K34" s="217">
        <v>0.98633099999999996</v>
      </c>
      <c r="L34" s="217">
        <v>1.075744</v>
      </c>
      <c r="M34" s="217">
        <v>0.60306300000000002</v>
      </c>
      <c r="N34" s="217">
        <v>0.65471000000000001</v>
      </c>
      <c r="O34" s="217"/>
      <c r="P34" s="210"/>
      <c r="Q34" s="62"/>
    </row>
    <row r="35" spans="1:17" hidden="1">
      <c r="A35" s="141" t="s">
        <v>213</v>
      </c>
      <c r="B35" s="217">
        <v>12.297017</v>
      </c>
      <c r="C35" s="217">
        <v>3.624752</v>
      </c>
      <c r="D35" s="217">
        <v>3.1750500000000001</v>
      </c>
      <c r="E35" s="217">
        <v>3.6137730000000001</v>
      </c>
      <c r="F35" s="217">
        <v>2.7279469999999999</v>
      </c>
      <c r="G35" s="217">
        <v>2.2689780000000002</v>
      </c>
      <c r="H35" s="217">
        <v>2.5185390000000001</v>
      </c>
      <c r="I35" s="217">
        <v>1.747512</v>
      </c>
      <c r="J35" s="217">
        <v>1.2257750000000001</v>
      </c>
      <c r="K35" s="217">
        <v>1.0569170000000001</v>
      </c>
      <c r="L35" s="217">
        <v>0.97858999999999996</v>
      </c>
      <c r="M35" s="217">
        <v>0.69957899999999995</v>
      </c>
      <c r="N35" s="217">
        <v>0.66907499999999998</v>
      </c>
      <c r="O35" s="217"/>
      <c r="P35" s="210"/>
      <c r="Q35" s="62"/>
    </row>
    <row r="36" spans="1:17">
      <c r="A36" s="141" t="s">
        <v>214</v>
      </c>
      <c r="B36" s="217">
        <v>13.830299999999999</v>
      </c>
      <c r="C36" s="217">
        <v>3.4805549999999998</v>
      </c>
      <c r="D36" s="217">
        <v>3.2437399999999998</v>
      </c>
      <c r="E36" s="217">
        <v>2.9105599999999998</v>
      </c>
      <c r="F36" s="217">
        <v>2.6836869999999999</v>
      </c>
      <c r="G36" s="217">
        <v>2.2780469999999999</v>
      </c>
      <c r="H36" s="217">
        <v>2.2605780000000002</v>
      </c>
      <c r="I36" s="217">
        <v>1.7282470000000001</v>
      </c>
      <c r="J36" s="217">
        <v>1.524105</v>
      </c>
      <c r="K36" s="217">
        <v>1.2482839999999999</v>
      </c>
      <c r="L36" s="217">
        <v>1.1337600000000001</v>
      </c>
      <c r="M36" s="217">
        <v>0.78815500000000005</v>
      </c>
      <c r="N36" s="217">
        <v>0.69654400000000005</v>
      </c>
      <c r="O36" s="217"/>
      <c r="P36" s="210"/>
      <c r="Q36" s="62"/>
    </row>
    <row r="37" spans="1:17">
      <c r="B37" s="138"/>
      <c r="C37" s="138"/>
      <c r="D37" s="138"/>
      <c r="E37" s="138"/>
      <c r="F37" s="138"/>
      <c r="G37" s="138"/>
      <c r="H37" s="138"/>
      <c r="I37" s="138"/>
      <c r="J37" s="138"/>
      <c r="K37" s="138"/>
      <c r="L37" s="138"/>
      <c r="M37" s="138"/>
      <c r="N37" s="138"/>
      <c r="O37" s="138"/>
    </row>
    <row r="38" spans="1:17">
      <c r="A38" s="187" t="s">
        <v>243</v>
      </c>
      <c r="B38" s="138"/>
      <c r="C38" s="138"/>
      <c r="D38" s="138"/>
      <c r="E38" s="138"/>
      <c r="F38" s="138"/>
      <c r="G38" s="138"/>
      <c r="H38" s="138"/>
      <c r="I38" s="138"/>
      <c r="J38" s="138"/>
      <c r="K38" s="138"/>
      <c r="L38" s="138"/>
      <c r="M38" s="138"/>
      <c r="N38" s="138"/>
      <c r="O38" s="138"/>
    </row>
    <row r="39" spans="1:17">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idden="1">
      <c r="A41" s="141" t="s">
        <v>230</v>
      </c>
      <c r="B41" s="217">
        <v>2.7350469999999998</v>
      </c>
      <c r="C41" s="217">
        <v>1.5681830000000001</v>
      </c>
      <c r="D41" s="217">
        <v>0.586727</v>
      </c>
      <c r="E41" s="217">
        <v>0.41536899999999999</v>
      </c>
      <c r="F41" s="217">
        <v>0.73372700000000002</v>
      </c>
      <c r="G41" s="217">
        <v>0.47361399999999998</v>
      </c>
      <c r="H41" s="217">
        <v>0.153442</v>
      </c>
      <c r="I41" s="217">
        <v>4.7475999999999997E-2</v>
      </c>
      <c r="J41" s="217">
        <v>0.21203</v>
      </c>
      <c r="K41" s="217">
        <v>0.10644000000000001</v>
      </c>
      <c r="L41" s="217">
        <v>3.3767999999999999E-2</v>
      </c>
      <c r="M41" s="217">
        <v>8.5380000000000005E-3</v>
      </c>
      <c r="N41" s="217">
        <v>3.9249999999999997E-3</v>
      </c>
      <c r="O41" s="217"/>
      <c r="P41" s="62"/>
      <c r="Q41" s="62"/>
    </row>
    <row r="42" spans="1:17" hidden="1">
      <c r="A42" s="141" t="s">
        <v>231</v>
      </c>
      <c r="B42" s="217">
        <v>3.4731230000000002</v>
      </c>
      <c r="C42" s="217">
        <v>1.90838</v>
      </c>
      <c r="D42" s="217">
        <v>0.68684999999999996</v>
      </c>
      <c r="E42" s="217">
        <v>0.49304500000000001</v>
      </c>
      <c r="F42" s="217">
        <v>0.79554899999999995</v>
      </c>
      <c r="G42" s="217">
        <v>0.459984</v>
      </c>
      <c r="H42" s="217">
        <v>0.17279900000000001</v>
      </c>
      <c r="I42" s="217">
        <v>8.2090999999999997E-2</v>
      </c>
      <c r="J42" s="217">
        <v>0.220862</v>
      </c>
      <c r="K42" s="217">
        <v>0.137125</v>
      </c>
      <c r="L42" s="217">
        <v>4.1925999999999998E-2</v>
      </c>
      <c r="M42" s="217">
        <v>1.694E-3</v>
      </c>
      <c r="N42" s="217">
        <v>0</v>
      </c>
      <c r="O42" s="217"/>
      <c r="P42" s="62"/>
      <c r="Q42" s="62"/>
    </row>
    <row r="43" spans="1:17">
      <c r="A43" s="141" t="s">
        <v>232</v>
      </c>
      <c r="B43" s="217">
        <v>3.458078</v>
      </c>
      <c r="C43" s="217">
        <v>1.638711</v>
      </c>
      <c r="D43" s="217">
        <v>0.58432499999999998</v>
      </c>
      <c r="E43" s="217">
        <v>0.48103000000000001</v>
      </c>
      <c r="F43" s="217">
        <v>0.75353099999999995</v>
      </c>
      <c r="G43" s="217">
        <v>0.44633099999999998</v>
      </c>
      <c r="H43" s="217">
        <v>0.19425000000000001</v>
      </c>
      <c r="I43" s="217">
        <v>6.1325999999999999E-2</v>
      </c>
      <c r="J43" s="217">
        <v>0.16752300000000001</v>
      </c>
      <c r="K43" s="217">
        <v>0.12141</v>
      </c>
      <c r="L43" s="217">
        <v>4.4497000000000002E-2</v>
      </c>
      <c r="M43" s="217">
        <v>2.4000000000000001E-5</v>
      </c>
      <c r="N43" s="217">
        <v>0</v>
      </c>
      <c r="O43" s="211">
        <f>B43/SUM(B43:N43)</f>
        <v>0.43492168819258276</v>
      </c>
      <c r="P43" s="210"/>
      <c r="Q43" s="62"/>
    </row>
    <row r="44" spans="1:17" hidden="1">
      <c r="A44" s="141" t="s">
        <v>233</v>
      </c>
      <c r="B44" s="217">
        <v>3.378126</v>
      </c>
      <c r="C44" s="217">
        <v>1.7239409999999999</v>
      </c>
      <c r="D44" s="217">
        <v>0.718136</v>
      </c>
      <c r="E44" s="217">
        <v>0.47906599999999999</v>
      </c>
      <c r="F44" s="217">
        <v>0.81243699999999996</v>
      </c>
      <c r="G44" s="217">
        <v>0.430981</v>
      </c>
      <c r="H44" s="217">
        <v>0.23144799999999999</v>
      </c>
      <c r="I44" s="217">
        <v>6.2177000000000003E-2</v>
      </c>
      <c r="J44" s="217">
        <v>0.26247999999999999</v>
      </c>
      <c r="K44" s="217">
        <v>0.124641</v>
      </c>
      <c r="L44" s="217">
        <v>6.5185999999999994E-2</v>
      </c>
      <c r="M44" s="217">
        <v>2.0660000000000001E-3</v>
      </c>
      <c r="N44" s="217">
        <v>0</v>
      </c>
      <c r="O44" s="211">
        <f t="shared" ref="O44:O68" si="0">B44/SUM(B44:N44)</f>
        <v>0.4074604209422984</v>
      </c>
      <c r="P44" s="210"/>
      <c r="Q44" s="62"/>
    </row>
    <row r="45" spans="1:17" hidden="1">
      <c r="A45" s="141" t="s">
        <v>234</v>
      </c>
      <c r="B45" s="217">
        <v>3.4521009999999999</v>
      </c>
      <c r="C45" s="217">
        <v>1.997352</v>
      </c>
      <c r="D45" s="217">
        <v>0.86511499999999997</v>
      </c>
      <c r="E45" s="217">
        <v>0.51427800000000001</v>
      </c>
      <c r="F45" s="217">
        <v>0.72347899999999998</v>
      </c>
      <c r="G45" s="217">
        <v>0.47970400000000002</v>
      </c>
      <c r="H45" s="217">
        <v>0.225378</v>
      </c>
      <c r="I45" s="217">
        <v>8.2189999999999999E-2</v>
      </c>
      <c r="J45" s="217">
        <v>0.36286600000000002</v>
      </c>
      <c r="K45" s="217">
        <v>0.173125</v>
      </c>
      <c r="L45" s="217">
        <v>5.5370999999999997E-2</v>
      </c>
      <c r="M45" s="217">
        <v>3.5000000000000001E-3</v>
      </c>
      <c r="N45" s="217">
        <v>8.6000000000000003E-5</v>
      </c>
      <c r="O45" s="211">
        <f t="shared" si="0"/>
        <v>0.38637681045873062</v>
      </c>
      <c r="P45" s="210"/>
      <c r="Q45" s="62"/>
    </row>
    <row r="46" spans="1:17" hidden="1">
      <c r="A46" s="141" t="s">
        <v>235</v>
      </c>
      <c r="B46" s="217">
        <v>3.9795959999999999</v>
      </c>
      <c r="C46" s="217">
        <v>2.3937879999999998</v>
      </c>
      <c r="D46" s="217">
        <v>1.0164949999999999</v>
      </c>
      <c r="E46" s="217">
        <v>0.577565</v>
      </c>
      <c r="F46" s="217">
        <v>0.79047000000000001</v>
      </c>
      <c r="G46" s="217">
        <v>0.498284</v>
      </c>
      <c r="H46" s="217">
        <v>0.27943899999999999</v>
      </c>
      <c r="I46" s="217">
        <v>9.4905000000000003E-2</v>
      </c>
      <c r="J46" s="217">
        <v>0.45671299999999998</v>
      </c>
      <c r="K46" s="217">
        <v>0.1825</v>
      </c>
      <c r="L46" s="217">
        <v>5.6348000000000002E-2</v>
      </c>
      <c r="M46" s="217">
        <v>1.8699999999999999E-3</v>
      </c>
      <c r="N46" s="217">
        <v>1.8E-5</v>
      </c>
      <c r="O46" s="211">
        <f t="shared" si="0"/>
        <v>0.3853214047146245</v>
      </c>
      <c r="P46" s="210"/>
      <c r="Q46" s="62"/>
    </row>
    <row r="47" spans="1:17" hidden="1">
      <c r="A47" s="141" t="s">
        <v>236</v>
      </c>
      <c r="B47" s="217">
        <v>4.0887409999999997</v>
      </c>
      <c r="C47" s="217">
        <v>2.660345</v>
      </c>
      <c r="D47" s="217">
        <v>1.159823</v>
      </c>
      <c r="E47" s="217">
        <v>0.69994400000000001</v>
      </c>
      <c r="F47" s="217">
        <v>0.79924099999999998</v>
      </c>
      <c r="G47" s="217">
        <v>0.55848500000000001</v>
      </c>
      <c r="H47" s="217">
        <v>0.23727500000000001</v>
      </c>
      <c r="I47" s="217">
        <v>0.112483</v>
      </c>
      <c r="J47" s="217">
        <v>0.42413000000000001</v>
      </c>
      <c r="K47" s="217">
        <v>0.18077699999999999</v>
      </c>
      <c r="L47" s="217">
        <v>4.3041000000000003E-2</v>
      </c>
      <c r="M47" s="217">
        <v>8.7390000000000002E-3</v>
      </c>
      <c r="N47" s="217">
        <v>6.9999999999999994E-5</v>
      </c>
      <c r="O47" s="211">
        <f t="shared" si="0"/>
        <v>0.37261514391474271</v>
      </c>
      <c r="P47" s="210"/>
      <c r="Q47" s="62"/>
    </row>
    <row r="48" spans="1:17">
      <c r="A48" s="141" t="s">
        <v>237</v>
      </c>
      <c r="B48" s="217">
        <v>3.9415740000000001</v>
      </c>
      <c r="C48" s="217">
        <v>2.9949279999999998</v>
      </c>
      <c r="D48" s="217">
        <v>1.2501850000000001</v>
      </c>
      <c r="E48" s="217">
        <v>0.748</v>
      </c>
      <c r="F48" s="217">
        <v>0.89338399999999996</v>
      </c>
      <c r="G48" s="217">
        <v>0.72294599999999998</v>
      </c>
      <c r="H48" s="217">
        <v>0.28803899999999999</v>
      </c>
      <c r="I48" s="217">
        <v>0.14067499999999999</v>
      </c>
      <c r="J48" s="217">
        <v>0.46473900000000001</v>
      </c>
      <c r="K48" s="217">
        <v>0.18170800000000001</v>
      </c>
      <c r="L48" s="217">
        <v>7.4841000000000005E-2</v>
      </c>
      <c r="M48" s="217">
        <v>4.365E-3</v>
      </c>
      <c r="N48" s="217">
        <v>0</v>
      </c>
      <c r="O48" s="211">
        <f t="shared" si="0"/>
        <v>0.33673171251793205</v>
      </c>
      <c r="P48" s="210"/>
      <c r="Q48" s="62"/>
    </row>
    <row r="49" spans="1:17" hidden="1">
      <c r="A49" s="141" t="s">
        <v>238</v>
      </c>
      <c r="B49" s="217">
        <v>3.8717380000000001</v>
      </c>
      <c r="C49" s="217">
        <v>2.932442</v>
      </c>
      <c r="D49" s="217">
        <v>1.216121</v>
      </c>
      <c r="E49" s="217">
        <v>0.83215899999999998</v>
      </c>
      <c r="F49" s="217">
        <v>0.83056099999999999</v>
      </c>
      <c r="G49" s="217">
        <v>0.79239999999999999</v>
      </c>
      <c r="H49" s="217">
        <v>0.288794</v>
      </c>
      <c r="I49" s="217">
        <v>0.14273</v>
      </c>
      <c r="J49" s="217">
        <v>0.42309400000000003</v>
      </c>
      <c r="K49" s="217">
        <v>0.219138</v>
      </c>
      <c r="L49" s="217">
        <v>5.8497E-2</v>
      </c>
      <c r="M49" s="217">
        <v>1.1611E-2</v>
      </c>
      <c r="N49" s="217">
        <v>0</v>
      </c>
      <c r="O49" s="211">
        <f t="shared" si="0"/>
        <v>0.33321654473575613</v>
      </c>
      <c r="P49" s="210"/>
      <c r="Q49" s="62"/>
    </row>
    <row r="50" spans="1:17" hidden="1">
      <c r="A50" s="141" t="s">
        <v>239</v>
      </c>
      <c r="B50" s="217">
        <v>4.4081929999999998</v>
      </c>
      <c r="C50" s="217">
        <v>3.027644</v>
      </c>
      <c r="D50" s="217">
        <v>1.0782860000000001</v>
      </c>
      <c r="E50" s="217">
        <v>0.77654900000000004</v>
      </c>
      <c r="F50" s="217">
        <v>0.96857599999999999</v>
      </c>
      <c r="G50" s="217">
        <v>0.71588700000000005</v>
      </c>
      <c r="H50" s="217">
        <v>0.185811</v>
      </c>
      <c r="I50" s="217">
        <v>0.110925</v>
      </c>
      <c r="J50" s="217">
        <v>0.55549800000000005</v>
      </c>
      <c r="K50" s="217">
        <v>0.17913599999999999</v>
      </c>
      <c r="L50" s="217">
        <v>8.7083999999999995E-2</v>
      </c>
      <c r="M50" s="217">
        <v>3.1909999999999998E-3</v>
      </c>
      <c r="N50" s="217">
        <v>2.24E-4</v>
      </c>
      <c r="O50" s="211">
        <f t="shared" si="0"/>
        <v>0.36440369863480249</v>
      </c>
      <c r="P50" s="210"/>
      <c r="Q50" s="62"/>
    </row>
    <row r="51" spans="1:17" hidden="1">
      <c r="A51" s="141" t="s">
        <v>240</v>
      </c>
      <c r="B51" s="217">
        <v>4.883705</v>
      </c>
      <c r="C51" s="217">
        <v>3.0357759999999998</v>
      </c>
      <c r="D51" s="217">
        <v>1.057023</v>
      </c>
      <c r="E51" s="217">
        <v>0.79760600000000004</v>
      </c>
      <c r="F51" s="217">
        <v>0.93625000000000003</v>
      </c>
      <c r="G51" s="217">
        <v>0.68626799999999999</v>
      </c>
      <c r="H51" s="217">
        <v>0.25353500000000001</v>
      </c>
      <c r="I51" s="217">
        <v>0.151032</v>
      </c>
      <c r="J51" s="217">
        <v>0.54960600000000004</v>
      </c>
      <c r="K51" s="217">
        <v>0.22684499999999999</v>
      </c>
      <c r="L51" s="217">
        <v>5.9936000000000003E-2</v>
      </c>
      <c r="M51" s="217">
        <v>8.1510000000000003E-3</v>
      </c>
      <c r="N51" s="217">
        <v>0</v>
      </c>
      <c r="O51" s="211">
        <f t="shared" si="0"/>
        <v>0.38619390429957678</v>
      </c>
      <c r="P51" s="210"/>
      <c r="Q51" s="62"/>
    </row>
    <row r="52" spans="1:17" hidden="1">
      <c r="A52" s="141" t="s">
        <v>241</v>
      </c>
      <c r="B52" s="217">
        <v>4.6167619999999996</v>
      </c>
      <c r="C52" s="217">
        <v>3.1849530000000001</v>
      </c>
      <c r="D52" s="217">
        <v>1.404757</v>
      </c>
      <c r="E52" s="217">
        <v>0.97540000000000004</v>
      </c>
      <c r="F52" s="217">
        <v>0.97353400000000001</v>
      </c>
      <c r="G52" s="217">
        <v>0.83175500000000002</v>
      </c>
      <c r="H52" s="217">
        <v>0.37348900000000002</v>
      </c>
      <c r="I52" s="217">
        <v>0.18010100000000001</v>
      </c>
      <c r="J52" s="217">
        <v>0.64240299999999995</v>
      </c>
      <c r="K52" s="217">
        <v>0.22789699999999999</v>
      </c>
      <c r="L52" s="217">
        <v>9.6078999999999998E-2</v>
      </c>
      <c r="M52" s="217">
        <v>2.7999999999999998E-4</v>
      </c>
      <c r="N52" s="217">
        <v>0</v>
      </c>
      <c r="O52" s="211">
        <f t="shared" si="0"/>
        <v>0.34179476302266676</v>
      </c>
      <c r="P52" s="210"/>
      <c r="Q52" s="62"/>
    </row>
    <row r="53" spans="1:17">
      <c r="A53" s="141" t="s">
        <v>199</v>
      </c>
      <c r="B53" s="217">
        <v>5.0686</v>
      </c>
      <c r="C53" s="217">
        <v>3.030421</v>
      </c>
      <c r="D53" s="217">
        <v>1.574848</v>
      </c>
      <c r="E53" s="217">
        <v>0.923674</v>
      </c>
      <c r="F53" s="217">
        <v>1.027936</v>
      </c>
      <c r="G53" s="217">
        <v>0.76762200000000003</v>
      </c>
      <c r="H53" s="217">
        <v>0.34949999999999998</v>
      </c>
      <c r="I53" s="217">
        <v>0.22651199999999999</v>
      </c>
      <c r="J53" s="217">
        <v>0.79542100000000004</v>
      </c>
      <c r="K53" s="217">
        <v>0.25204100000000002</v>
      </c>
      <c r="L53" s="217">
        <v>5.6165E-2</v>
      </c>
      <c r="M53" s="217">
        <v>2.32E-4</v>
      </c>
      <c r="N53" s="217">
        <v>0</v>
      </c>
      <c r="O53" s="211">
        <f t="shared" si="0"/>
        <v>0.36016557128089222</v>
      </c>
      <c r="P53" s="210"/>
      <c r="Q53" s="212"/>
    </row>
    <row r="54" spans="1:17" hidden="1">
      <c r="A54" s="141" t="s">
        <v>200</v>
      </c>
      <c r="B54" s="217">
        <v>5.2581110000000004</v>
      </c>
      <c r="C54" s="217">
        <v>3.3456640000000002</v>
      </c>
      <c r="D54" s="217">
        <v>1.837933</v>
      </c>
      <c r="E54" s="217">
        <v>1.2107559999999999</v>
      </c>
      <c r="F54" s="217">
        <v>1.0143869999999999</v>
      </c>
      <c r="G54" s="217">
        <v>0.88294700000000004</v>
      </c>
      <c r="H54" s="217">
        <v>0.35635800000000001</v>
      </c>
      <c r="I54" s="217">
        <v>0.23524500000000001</v>
      </c>
      <c r="J54" s="217">
        <v>0.74394199999999999</v>
      </c>
      <c r="K54" s="217">
        <v>0.28496899999999997</v>
      </c>
      <c r="L54" s="217">
        <v>9.7808000000000006E-2</v>
      </c>
      <c r="M54" s="217">
        <v>6.2839999999999997E-3</v>
      </c>
      <c r="N54" s="217">
        <v>0</v>
      </c>
      <c r="O54" s="211">
        <f t="shared" si="0"/>
        <v>0.34424328438608798</v>
      </c>
      <c r="P54" s="210"/>
      <c r="Q54" s="62"/>
    </row>
    <row r="55" spans="1:17" hidden="1">
      <c r="A55" s="141" t="s">
        <v>201</v>
      </c>
      <c r="B55" s="217">
        <v>5.4447429999999999</v>
      </c>
      <c r="C55" s="217">
        <v>3.632981</v>
      </c>
      <c r="D55" s="217">
        <v>1.864193</v>
      </c>
      <c r="E55" s="217">
        <v>1.268545</v>
      </c>
      <c r="F55" s="217">
        <v>1.0480659999999999</v>
      </c>
      <c r="G55" s="217">
        <v>1.0090749999999999</v>
      </c>
      <c r="H55" s="217">
        <v>0.44207099999999999</v>
      </c>
      <c r="I55" s="217">
        <v>0.28724300000000003</v>
      </c>
      <c r="J55" s="217">
        <v>0.68408999999999998</v>
      </c>
      <c r="K55" s="217">
        <v>0.26372800000000002</v>
      </c>
      <c r="L55" s="217">
        <v>9.8072000000000006E-2</v>
      </c>
      <c r="M55" s="217">
        <v>1.4300000000000001E-4</v>
      </c>
      <c r="N55" s="217">
        <v>0</v>
      </c>
      <c r="O55" s="211">
        <f t="shared" si="0"/>
        <v>0.33938539981736521</v>
      </c>
      <c r="P55" s="210"/>
      <c r="Q55" s="62"/>
    </row>
    <row r="56" spans="1:17" hidden="1">
      <c r="A56" s="141" t="s">
        <v>202</v>
      </c>
      <c r="B56" s="217">
        <v>5.0773590000000004</v>
      </c>
      <c r="C56" s="217">
        <v>3.8461029999999998</v>
      </c>
      <c r="D56" s="217">
        <v>2.7806109999999999</v>
      </c>
      <c r="E56" s="217">
        <v>1.359704</v>
      </c>
      <c r="F56" s="217">
        <v>1.196536</v>
      </c>
      <c r="G56" s="217">
        <v>1.2318770000000001</v>
      </c>
      <c r="H56" s="217">
        <v>0.45047900000000002</v>
      </c>
      <c r="I56" s="217">
        <v>0.30360399999999998</v>
      </c>
      <c r="J56" s="217">
        <v>0.68211900000000003</v>
      </c>
      <c r="K56" s="217">
        <v>0.30919799999999997</v>
      </c>
      <c r="L56" s="217">
        <v>0.113664</v>
      </c>
      <c r="M56" s="217">
        <v>5.5779999999999996E-3</v>
      </c>
      <c r="N56" s="217">
        <v>0</v>
      </c>
      <c r="O56" s="211">
        <f t="shared" si="0"/>
        <v>0.29252797976036182</v>
      </c>
      <c r="P56" s="210"/>
      <c r="Q56" s="62"/>
    </row>
    <row r="57" spans="1:17" hidden="1">
      <c r="A57" s="141" t="s">
        <v>203</v>
      </c>
      <c r="B57" s="217">
        <v>5.6511630000000004</v>
      </c>
      <c r="C57" s="217">
        <v>3.7836539999999999</v>
      </c>
      <c r="D57" s="217">
        <v>3.5359919999999998</v>
      </c>
      <c r="E57" s="217">
        <v>1.500907</v>
      </c>
      <c r="F57" s="217">
        <v>1.1473120000000001</v>
      </c>
      <c r="G57" s="217">
        <v>1.388228</v>
      </c>
      <c r="H57" s="217">
        <v>0.46269300000000002</v>
      </c>
      <c r="I57" s="217">
        <v>0.33661200000000002</v>
      </c>
      <c r="J57" s="217">
        <v>0.74587300000000001</v>
      </c>
      <c r="K57" s="217">
        <v>0.33647700000000003</v>
      </c>
      <c r="L57" s="217">
        <v>0.139461</v>
      </c>
      <c r="M57" s="217">
        <v>6.0939999999999996E-3</v>
      </c>
      <c r="N57" s="217">
        <v>0</v>
      </c>
      <c r="O57" s="211">
        <f t="shared" si="0"/>
        <v>0.29689107117583441</v>
      </c>
      <c r="P57" s="210"/>
      <c r="Q57" s="62"/>
    </row>
    <row r="58" spans="1:17">
      <c r="A58" s="141" t="s">
        <v>204</v>
      </c>
      <c r="B58" s="217">
        <v>5.7076330000000004</v>
      </c>
      <c r="C58" s="217">
        <v>3.7189519999999998</v>
      </c>
      <c r="D58" s="217">
        <v>3.8307440000000001</v>
      </c>
      <c r="E58" s="217">
        <v>1.1395960000000001</v>
      </c>
      <c r="F58" s="217">
        <v>1.1098110000000001</v>
      </c>
      <c r="G58" s="217">
        <v>1.0027349999999999</v>
      </c>
      <c r="H58" s="217">
        <v>0.347028</v>
      </c>
      <c r="I58" s="217">
        <v>0.24679000000000001</v>
      </c>
      <c r="J58" s="217">
        <v>0.54747999999999997</v>
      </c>
      <c r="K58" s="217">
        <v>0.26399</v>
      </c>
      <c r="L58" s="217">
        <v>7.9941999999999999E-2</v>
      </c>
      <c r="M58" s="217">
        <v>4.5900000000000003E-3</v>
      </c>
      <c r="N58" s="217">
        <v>0</v>
      </c>
      <c r="O58" s="211">
        <f t="shared" si="0"/>
        <v>0.31710321256542823</v>
      </c>
      <c r="P58" s="210"/>
      <c r="Q58" s="62"/>
    </row>
    <row r="59" spans="1:17" hidden="1">
      <c r="A59" s="141" t="s">
        <v>205</v>
      </c>
      <c r="B59" s="217">
        <v>5.2423469999999996</v>
      </c>
      <c r="C59" s="217">
        <v>3.8758889999999999</v>
      </c>
      <c r="D59" s="217">
        <v>3.8788490000000002</v>
      </c>
      <c r="E59" s="217">
        <v>1.3447640000000001</v>
      </c>
      <c r="F59" s="217">
        <v>1.125054</v>
      </c>
      <c r="G59" s="217">
        <v>1.2171350000000001</v>
      </c>
      <c r="H59" s="217">
        <v>0.48871700000000001</v>
      </c>
      <c r="I59" s="217">
        <v>0.31469599999999998</v>
      </c>
      <c r="J59" s="217">
        <v>0.484236</v>
      </c>
      <c r="K59" s="217">
        <v>0.26472699999999999</v>
      </c>
      <c r="L59" s="217">
        <v>0.12427299999999999</v>
      </c>
      <c r="M59" s="217">
        <v>7.0289999999999997E-3</v>
      </c>
      <c r="N59" s="217">
        <v>2.4329999999999998E-3</v>
      </c>
      <c r="O59" s="211">
        <f t="shared" si="0"/>
        <v>0.28537313442585571</v>
      </c>
      <c r="P59" s="210"/>
      <c r="Q59" s="62"/>
    </row>
    <row r="60" spans="1:17" hidden="1">
      <c r="A60" s="141" t="s">
        <v>206</v>
      </c>
      <c r="B60" s="217">
        <v>5.3656030000000001</v>
      </c>
      <c r="C60" s="217">
        <v>4.0536950000000003</v>
      </c>
      <c r="D60" s="217">
        <v>3.832395</v>
      </c>
      <c r="E60" s="217">
        <v>1.6577029999999999</v>
      </c>
      <c r="F60" s="217">
        <v>1.2743119999999999</v>
      </c>
      <c r="G60" s="217">
        <v>1.2432350000000001</v>
      </c>
      <c r="H60" s="217">
        <v>0.55635100000000004</v>
      </c>
      <c r="I60" s="217">
        <v>0.32639000000000001</v>
      </c>
      <c r="J60" s="217">
        <v>0.36437000000000003</v>
      </c>
      <c r="K60" s="217">
        <v>0.298342</v>
      </c>
      <c r="L60" s="217">
        <v>0.156335</v>
      </c>
      <c r="M60" s="217">
        <v>5.0390000000000001E-3</v>
      </c>
      <c r="N60" s="217">
        <v>2.5839999999999999E-3</v>
      </c>
      <c r="O60" s="211">
        <f t="shared" si="0"/>
        <v>0.2803879464186334</v>
      </c>
      <c r="P60" s="210"/>
      <c r="Q60" s="62"/>
    </row>
    <row r="61" spans="1:17" hidden="1">
      <c r="A61" s="141" t="s">
        <v>207</v>
      </c>
      <c r="B61" s="217">
        <v>5.1296400000000002</v>
      </c>
      <c r="C61" s="217">
        <v>3.7038829999999998</v>
      </c>
      <c r="D61" s="217">
        <v>3.5161120000000001</v>
      </c>
      <c r="E61" s="217">
        <v>1.370212</v>
      </c>
      <c r="F61" s="217">
        <v>1.0134399999999999</v>
      </c>
      <c r="G61" s="217">
        <v>1.2422800000000001</v>
      </c>
      <c r="H61" s="217">
        <v>0.41808400000000001</v>
      </c>
      <c r="I61" s="217">
        <v>0.27008199999999999</v>
      </c>
      <c r="J61" s="217">
        <v>0.308643</v>
      </c>
      <c r="K61" s="217">
        <v>0.212754</v>
      </c>
      <c r="L61" s="217">
        <v>0.137572</v>
      </c>
      <c r="M61" s="217">
        <v>0</v>
      </c>
      <c r="N61" s="217">
        <v>2.6197000000000002E-2</v>
      </c>
      <c r="O61" s="211">
        <f t="shared" si="0"/>
        <v>0.29567524717274574</v>
      </c>
      <c r="P61" s="210"/>
      <c r="Q61" s="62"/>
    </row>
    <row r="62" spans="1:17" hidden="1">
      <c r="A62" s="141" t="s">
        <v>208</v>
      </c>
      <c r="B62" s="217">
        <v>5.3975920000000004</v>
      </c>
      <c r="C62" s="217">
        <v>3.6339549999999998</v>
      </c>
      <c r="D62" s="217">
        <v>3.3287849999999999</v>
      </c>
      <c r="E62" s="217">
        <v>1.189262</v>
      </c>
      <c r="F62" s="217">
        <v>1.0336890000000001</v>
      </c>
      <c r="G62" s="217">
        <v>1.0499849999999999</v>
      </c>
      <c r="H62" s="217">
        <v>0.40997</v>
      </c>
      <c r="I62" s="217">
        <v>0.28111199999999997</v>
      </c>
      <c r="J62" s="217">
        <v>0.47803800000000002</v>
      </c>
      <c r="K62" s="217">
        <v>0.32995400000000003</v>
      </c>
      <c r="L62" s="217">
        <v>0.114786</v>
      </c>
      <c r="M62" s="217">
        <v>2.4000000000000001E-5</v>
      </c>
      <c r="N62" s="217">
        <v>3.3000000000000003E-5</v>
      </c>
      <c r="O62" s="211">
        <f t="shared" si="0"/>
        <v>0.3129549546781113</v>
      </c>
      <c r="P62" s="210"/>
      <c r="Q62" s="62"/>
    </row>
    <row r="63" spans="1:17">
      <c r="A63" s="141" t="s">
        <v>209</v>
      </c>
      <c r="B63" s="217">
        <v>5.4755390000000004</v>
      </c>
      <c r="C63" s="217">
        <v>4.0333319999999997</v>
      </c>
      <c r="D63" s="217">
        <v>3.3609239999999998</v>
      </c>
      <c r="E63" s="217">
        <v>1.187675</v>
      </c>
      <c r="F63" s="217">
        <v>1.349682</v>
      </c>
      <c r="G63" s="217">
        <v>1.1006609999999999</v>
      </c>
      <c r="H63" s="217">
        <v>0.68591599999999997</v>
      </c>
      <c r="I63" s="217">
        <v>0.33080599999999999</v>
      </c>
      <c r="J63" s="217">
        <v>0.45492199999999999</v>
      </c>
      <c r="K63" s="217">
        <v>0.339395</v>
      </c>
      <c r="L63" s="217">
        <v>0.138459</v>
      </c>
      <c r="M63" s="217">
        <v>9.0000000000000002E-6</v>
      </c>
      <c r="N63" s="217">
        <v>0</v>
      </c>
      <c r="O63" s="211">
        <f t="shared" si="0"/>
        <v>0.29665948252509039</v>
      </c>
      <c r="P63" s="210"/>
      <c r="Q63" s="62"/>
    </row>
    <row r="64" spans="1:17" hidden="1">
      <c r="A64" s="141" t="s">
        <v>210</v>
      </c>
      <c r="B64" s="217">
        <v>5.7496400000000003</v>
      </c>
      <c r="C64" s="217">
        <v>3.6633170000000002</v>
      </c>
      <c r="D64" s="217">
        <v>3.5203310000000001</v>
      </c>
      <c r="E64" s="217">
        <v>1.532187</v>
      </c>
      <c r="F64" s="217">
        <v>1.306084</v>
      </c>
      <c r="G64" s="217">
        <v>1.206677</v>
      </c>
      <c r="H64" s="217">
        <v>0.65764100000000003</v>
      </c>
      <c r="I64" s="217">
        <v>0.332953</v>
      </c>
      <c r="J64" s="217">
        <v>0.453428</v>
      </c>
      <c r="K64" s="217">
        <v>0.25113799999999997</v>
      </c>
      <c r="L64" s="217">
        <v>0.154284</v>
      </c>
      <c r="M64" s="217">
        <v>0</v>
      </c>
      <c r="N64" s="217">
        <v>0</v>
      </c>
      <c r="O64" s="211">
        <f t="shared" si="0"/>
        <v>0.30538228820545066</v>
      </c>
      <c r="P64" s="210"/>
      <c r="Q64" s="62"/>
    </row>
    <row r="65" spans="1:17" hidden="1">
      <c r="A65" s="141" t="s">
        <v>211</v>
      </c>
      <c r="B65" s="217">
        <v>5.5422079999999996</v>
      </c>
      <c r="C65" s="217">
        <v>4.0664910000000001</v>
      </c>
      <c r="D65" s="217">
        <v>3.5887880000000001</v>
      </c>
      <c r="E65" s="217">
        <v>1.9918709999999999</v>
      </c>
      <c r="F65" s="217">
        <v>1.2898940000000001</v>
      </c>
      <c r="G65" s="217">
        <v>0.88402599999999998</v>
      </c>
      <c r="H65" s="217">
        <v>0.64683999999999997</v>
      </c>
      <c r="I65" s="217">
        <v>0.39152799999999999</v>
      </c>
      <c r="J65" s="217">
        <v>0.533057</v>
      </c>
      <c r="K65" s="217">
        <v>0.29467300000000002</v>
      </c>
      <c r="L65" s="217">
        <v>0.45406800000000003</v>
      </c>
      <c r="M65" s="217">
        <v>4.1999999999999998E-5</v>
      </c>
      <c r="N65" s="217">
        <v>2.8783E-2</v>
      </c>
      <c r="O65" s="211">
        <f t="shared" si="0"/>
        <v>0.28115525412117703</v>
      </c>
      <c r="P65" s="210"/>
      <c r="Q65" s="62"/>
    </row>
    <row r="66" spans="1:17" hidden="1">
      <c r="A66" s="141" t="s">
        <v>212</v>
      </c>
      <c r="B66" s="217">
        <v>5.3582530000000004</v>
      </c>
      <c r="C66" s="217">
        <v>5.0286150000000003</v>
      </c>
      <c r="D66" s="217">
        <v>3.8533689999999998</v>
      </c>
      <c r="E66" s="217">
        <v>2.2220599999999999</v>
      </c>
      <c r="F66" s="217">
        <v>1.337518</v>
      </c>
      <c r="G66" s="217">
        <v>0.93934899999999999</v>
      </c>
      <c r="H66" s="217">
        <v>0.65749199999999997</v>
      </c>
      <c r="I66" s="217">
        <v>0.54801900000000003</v>
      </c>
      <c r="J66" s="217">
        <v>0.47470699999999999</v>
      </c>
      <c r="K66" s="217">
        <v>0.23539299999999999</v>
      </c>
      <c r="L66" s="217">
        <v>0.146097</v>
      </c>
      <c r="M66" s="217">
        <v>9.9999999999999995E-7</v>
      </c>
      <c r="N66" s="217">
        <v>0</v>
      </c>
      <c r="O66" s="211">
        <f t="shared" si="0"/>
        <v>0.25759750564315259</v>
      </c>
      <c r="P66" s="210"/>
      <c r="Q66" s="62"/>
    </row>
    <row r="67" spans="1:17" hidden="1">
      <c r="A67" s="141" t="s">
        <v>213</v>
      </c>
      <c r="B67" s="217">
        <v>5.6455320000000002</v>
      </c>
      <c r="C67" s="217">
        <v>4.6928229999999997</v>
      </c>
      <c r="D67" s="217">
        <v>4.7462929999999997</v>
      </c>
      <c r="E67" s="217">
        <v>2.1617250000000001</v>
      </c>
      <c r="F67" s="217">
        <v>1.410814</v>
      </c>
      <c r="G67" s="217">
        <v>0.85880599999999996</v>
      </c>
      <c r="H67" s="217">
        <v>0.72894099999999995</v>
      </c>
      <c r="I67" s="217">
        <v>0.65701399999999999</v>
      </c>
      <c r="J67" s="217">
        <v>0.51593999999999995</v>
      </c>
      <c r="K67" s="217">
        <v>0.28205200000000002</v>
      </c>
      <c r="L67" s="217">
        <v>0.112224</v>
      </c>
      <c r="M67" s="217">
        <v>0</v>
      </c>
      <c r="N67" s="217">
        <v>0</v>
      </c>
      <c r="O67" s="211">
        <f t="shared" si="0"/>
        <v>0.25882493823171332</v>
      </c>
      <c r="P67" s="210"/>
      <c r="Q67" s="62"/>
    </row>
    <row r="68" spans="1:17">
      <c r="A68" s="141" t="s">
        <v>214</v>
      </c>
      <c r="B68" s="217">
        <v>5.5719329999999996</v>
      </c>
      <c r="C68" s="217">
        <v>4.6053879999999996</v>
      </c>
      <c r="D68" s="217">
        <v>4.3461619999999996</v>
      </c>
      <c r="E68" s="217">
        <v>1.871955</v>
      </c>
      <c r="F68" s="217">
        <v>1.482278</v>
      </c>
      <c r="G68" s="217">
        <v>0.92654099999999995</v>
      </c>
      <c r="H68" s="217">
        <v>0.75407400000000002</v>
      </c>
      <c r="I68" s="217">
        <v>0.68961700000000004</v>
      </c>
      <c r="J68" s="217">
        <v>0.51540200000000003</v>
      </c>
      <c r="K68" s="217">
        <v>0.197904</v>
      </c>
      <c r="L68" s="217">
        <v>9.9656999999999996E-2</v>
      </c>
      <c r="M68" s="217">
        <v>9.9999999999999995E-7</v>
      </c>
      <c r="N68" s="217">
        <v>2.32E-4</v>
      </c>
      <c r="O68" s="211">
        <f t="shared" si="0"/>
        <v>0.26455984537212218</v>
      </c>
      <c r="P68" s="210"/>
      <c r="Q68" s="62"/>
    </row>
    <row r="69" spans="1:17">
      <c r="B69" s="138"/>
      <c r="C69" s="138"/>
      <c r="D69" s="138"/>
      <c r="E69" s="138"/>
      <c r="F69" s="138"/>
      <c r="G69" s="138"/>
      <c r="H69" s="138"/>
      <c r="I69" s="138"/>
      <c r="J69" s="138"/>
      <c r="K69" s="138"/>
      <c r="L69" s="138"/>
      <c r="M69" s="138"/>
      <c r="N69" s="138"/>
      <c r="O69" s="138"/>
    </row>
    <row r="70" spans="1:17">
      <c r="A70" s="214" t="s">
        <v>244</v>
      </c>
      <c r="B70" s="138"/>
      <c r="C70" s="138"/>
      <c r="D70" s="138"/>
      <c r="E70" s="138"/>
      <c r="F70" s="138"/>
      <c r="G70" s="138"/>
      <c r="H70" s="138"/>
      <c r="I70" s="138"/>
      <c r="J70" s="138"/>
      <c r="K70" s="138"/>
      <c r="L70" s="138"/>
      <c r="M70" s="138"/>
      <c r="N70" s="138"/>
      <c r="O70" s="217"/>
    </row>
    <row r="71" spans="1:17">
      <c r="A71" s="142"/>
      <c r="B71" s="138"/>
      <c r="C71" s="138"/>
      <c r="D71" s="138"/>
      <c r="E71" s="138"/>
      <c r="F71" s="138"/>
      <c r="G71" s="138"/>
      <c r="H71" s="138"/>
      <c r="I71" s="138"/>
      <c r="J71" s="138"/>
      <c r="K71" s="138"/>
      <c r="L71" s="138"/>
      <c r="M71" s="138"/>
      <c r="N71" s="138"/>
      <c r="O71" s="138"/>
    </row>
    <row r="72" spans="1:17"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7">
      <c r="A73" s="141" t="s">
        <v>232</v>
      </c>
      <c r="B73" s="216">
        <v>4.945983</v>
      </c>
      <c r="C73" s="216">
        <v>4.3147909999999996</v>
      </c>
      <c r="D73" s="216">
        <v>2.9276080000000002</v>
      </c>
      <c r="E73" s="216">
        <v>2.0217499999999999</v>
      </c>
      <c r="F73" s="216">
        <v>1.3960599999999999</v>
      </c>
      <c r="G73" s="216">
        <v>1.3169649999999999</v>
      </c>
      <c r="H73" s="216">
        <v>1.3144910000000001</v>
      </c>
      <c r="I73" s="216">
        <v>0.937195</v>
      </c>
      <c r="J73" s="216">
        <v>0.70210899999999998</v>
      </c>
      <c r="K73" s="216">
        <v>0.67652699999999999</v>
      </c>
      <c r="L73" s="216">
        <v>0.289186</v>
      </c>
      <c r="M73" s="216">
        <v>6.5824999999999995E-2</v>
      </c>
      <c r="N73" s="216">
        <v>3.5119999999999999E-3</v>
      </c>
      <c r="O73" s="216"/>
    </row>
    <row r="74" spans="1:17">
      <c r="A74" s="141" t="s">
        <v>237</v>
      </c>
      <c r="B74" s="216">
        <v>6.7083659999999998</v>
      </c>
      <c r="C74" s="216">
        <v>4.4475100000000003</v>
      </c>
      <c r="D74" s="216">
        <v>5.009506</v>
      </c>
      <c r="E74" s="216">
        <v>3.1214919999999999</v>
      </c>
      <c r="F74" s="216">
        <v>1.4859390000000001</v>
      </c>
      <c r="G74" s="216">
        <v>3.043558</v>
      </c>
      <c r="H74" s="216">
        <v>1.742553</v>
      </c>
      <c r="I74" s="216">
        <v>1.373718</v>
      </c>
      <c r="J74" s="216">
        <v>1.038384</v>
      </c>
      <c r="K74" s="216">
        <v>0.85938000000000003</v>
      </c>
      <c r="L74" s="216">
        <v>0.45179799999999998</v>
      </c>
      <c r="M74" s="216">
        <v>1.282179</v>
      </c>
      <c r="N74" s="216">
        <v>0.112236</v>
      </c>
      <c r="O74" s="216"/>
    </row>
    <row r="75" spans="1:17">
      <c r="A75" s="141" t="s">
        <v>199</v>
      </c>
      <c r="B75" s="216">
        <v>7.9854060000000002</v>
      </c>
      <c r="C75" s="216">
        <v>6.1675180000000003</v>
      </c>
      <c r="D75" s="216">
        <v>5.0431740000000005</v>
      </c>
      <c r="E75" s="216">
        <v>3.7947189999999997</v>
      </c>
      <c r="F75" s="216">
        <v>1.6728190000000001</v>
      </c>
      <c r="G75" s="216">
        <v>3.6210070000000001</v>
      </c>
      <c r="H75" s="216">
        <v>2.3918520000000001</v>
      </c>
      <c r="I75" s="216">
        <v>1.3876740000000001</v>
      </c>
      <c r="J75" s="216">
        <v>1.2495510000000001</v>
      </c>
      <c r="K75" s="216">
        <v>1.1885829999999999</v>
      </c>
      <c r="L75" s="216">
        <v>0.45349</v>
      </c>
      <c r="M75" s="216">
        <v>1.5966629999999999</v>
      </c>
      <c r="N75" s="216">
        <v>0.10551000000000001</v>
      </c>
      <c r="O75" s="216"/>
    </row>
    <row r="76" spans="1:17">
      <c r="A76" s="141" t="s">
        <v>204</v>
      </c>
      <c r="B76" s="216">
        <v>9.8826509999999992</v>
      </c>
      <c r="C76" s="216">
        <v>6.6081830000000004</v>
      </c>
      <c r="D76" s="216">
        <v>5.9470809999999998</v>
      </c>
      <c r="E76" s="216">
        <v>1.6512540000000002</v>
      </c>
      <c r="F76" s="216">
        <v>1.7165000000000001</v>
      </c>
      <c r="G76" s="216">
        <v>4.7228890000000003</v>
      </c>
      <c r="H76" s="216">
        <v>2.2911999999999999</v>
      </c>
      <c r="I76" s="216">
        <v>1.7084060000000001</v>
      </c>
      <c r="J76" s="216">
        <v>1.215419</v>
      </c>
      <c r="K76" s="216">
        <v>1.4672269999999998</v>
      </c>
      <c r="L76" s="216">
        <v>0.79012100000000007</v>
      </c>
      <c r="M76" s="216">
        <v>0.393399</v>
      </c>
      <c r="N76" s="216">
        <v>0.367149</v>
      </c>
      <c r="O76" s="216"/>
    </row>
    <row r="77" spans="1:17">
      <c r="A77" s="141" t="s">
        <v>209</v>
      </c>
      <c r="B77" s="216">
        <v>12.043945999999998</v>
      </c>
      <c r="C77" s="216">
        <v>7.6931729999999998</v>
      </c>
      <c r="D77" s="216">
        <v>6.7772299999999994</v>
      </c>
      <c r="E77" s="216">
        <v>3.8484040000000004</v>
      </c>
      <c r="F77" s="216">
        <v>2.3468279999999999</v>
      </c>
      <c r="G77" s="216">
        <v>4.8717980000000001</v>
      </c>
      <c r="H77" s="216">
        <v>3.0678269999999999</v>
      </c>
      <c r="I77" s="216">
        <v>2.2986079999999998</v>
      </c>
      <c r="J77" s="216">
        <v>1.2060580000000001</v>
      </c>
      <c r="K77" s="216">
        <v>2.1410360000000002</v>
      </c>
      <c r="L77" s="216">
        <v>0.79102899999999998</v>
      </c>
      <c r="M77" s="216">
        <v>1.552705</v>
      </c>
      <c r="N77" s="216">
        <v>0.59145899999999996</v>
      </c>
      <c r="O77" s="216"/>
    </row>
    <row r="78" spans="1:17">
      <c r="A78" s="141" t="s">
        <v>214</v>
      </c>
      <c r="B78" s="216">
        <v>18.176462000000001</v>
      </c>
      <c r="C78" s="216">
        <v>8.8156730000000003</v>
      </c>
      <c r="D78" s="216">
        <v>6.8659660000000002</v>
      </c>
      <c r="E78" s="216">
        <v>4.234629</v>
      </c>
      <c r="F78" s="216">
        <v>2.7305619999999999</v>
      </c>
      <c r="G78" s="216">
        <v>4.7825150000000001</v>
      </c>
      <c r="H78" s="216">
        <v>3.1990889999999998</v>
      </c>
      <c r="I78" s="216">
        <v>2.4506459999999999</v>
      </c>
      <c r="J78" s="216">
        <v>1.2334170000000002</v>
      </c>
      <c r="K78" s="216">
        <v>1.9261510000000002</v>
      </c>
      <c r="L78" s="216">
        <v>1.4777720000000001</v>
      </c>
      <c r="M78" s="216">
        <v>2.2780480000000001</v>
      </c>
      <c r="N78" s="216">
        <v>0.69677600000000006</v>
      </c>
      <c r="O78" s="216"/>
    </row>
    <row r="79" spans="1:17">
      <c r="A79" s="141"/>
    </row>
    <row r="80" spans="1:17">
      <c r="A80" s="213" t="s">
        <v>395</v>
      </c>
    </row>
    <row r="81" spans="1:1">
      <c r="A81" s="141"/>
    </row>
    <row r="82" spans="1:1">
      <c r="A82" s="141"/>
    </row>
    <row r="83" spans="1:1">
      <c r="A83" s="141"/>
    </row>
    <row r="84" spans="1:1">
      <c r="A84" s="141"/>
    </row>
    <row r="85" spans="1:1">
      <c r="A85" s="141"/>
    </row>
    <row r="86" spans="1:1">
      <c r="A86" s="141"/>
    </row>
    <row r="87" spans="1:1">
      <c r="A87" s="141"/>
    </row>
    <row r="88" spans="1:1">
      <c r="A88" s="141"/>
    </row>
    <row r="89" spans="1:1">
      <c r="A89" s="141"/>
    </row>
    <row r="90" spans="1:1">
      <c r="A90" s="141"/>
    </row>
    <row r="91" spans="1:1">
      <c r="A91" s="141"/>
    </row>
    <row r="92" spans="1:1">
      <c r="A92" s="141"/>
    </row>
    <row r="93" spans="1:1">
      <c r="A93" s="141"/>
    </row>
    <row r="94" spans="1:1">
      <c r="A94" s="141"/>
    </row>
    <row r="95" spans="1:1">
      <c r="A95" s="141"/>
    </row>
    <row r="96" spans="1:1">
      <c r="A96" s="141"/>
    </row>
    <row r="97" spans="1:1">
      <c r="A97" s="141"/>
    </row>
    <row r="109" spans="1:1">
      <c r="A109" s="141"/>
    </row>
    <row r="110" spans="1:1">
      <c r="A110" s="141"/>
    </row>
    <row r="111" spans="1:1">
      <c r="A111" s="141"/>
    </row>
    <row r="112" spans="1:1">
      <c r="A112" s="141"/>
    </row>
    <row r="113" spans="1:15">
      <c r="A113" s="141"/>
    </row>
    <row r="114" spans="1:15">
      <c r="A114" s="141"/>
    </row>
    <row r="115" spans="1:15">
      <c r="A115" s="141"/>
      <c r="B115" s="209"/>
      <c r="C115" s="209"/>
      <c r="D115" s="209"/>
      <c r="E115" s="209"/>
      <c r="F115" s="209"/>
      <c r="G115" s="209"/>
      <c r="H115" s="209"/>
      <c r="I115" s="209"/>
      <c r="J115" s="209"/>
      <c r="K115" s="209"/>
      <c r="L115" s="209"/>
      <c r="M115" s="209"/>
      <c r="N115" s="209"/>
      <c r="O115" s="209"/>
    </row>
    <row r="116" spans="1:15">
      <c r="A116" s="141"/>
      <c r="B116" s="209"/>
      <c r="C116" s="209"/>
      <c r="D116" s="209"/>
      <c r="E116" s="209"/>
      <c r="F116" s="209"/>
      <c r="G116" s="209"/>
      <c r="H116" s="209"/>
      <c r="I116" s="209"/>
      <c r="J116" s="209"/>
      <c r="K116" s="209"/>
      <c r="L116" s="209"/>
      <c r="M116" s="209"/>
      <c r="N116" s="209"/>
      <c r="O116" s="209"/>
    </row>
    <row r="117" spans="1:15">
      <c r="A117" s="141"/>
      <c r="B117" s="209"/>
      <c r="C117" s="209"/>
      <c r="D117" s="209"/>
      <c r="E117" s="209"/>
      <c r="F117" s="209"/>
      <c r="G117" s="209"/>
      <c r="H117" s="209"/>
      <c r="I117" s="209"/>
      <c r="J117" s="209"/>
      <c r="K117" s="209"/>
      <c r="L117" s="209"/>
      <c r="M117" s="209"/>
      <c r="N117" s="209"/>
      <c r="O117" s="209"/>
    </row>
    <row r="118" spans="1:15">
      <c r="A118" s="141"/>
      <c r="B118" s="209"/>
      <c r="C118" s="209"/>
      <c r="D118" s="209"/>
      <c r="E118" s="209"/>
      <c r="F118" s="209"/>
      <c r="G118" s="209"/>
      <c r="H118" s="209"/>
      <c r="I118" s="209"/>
      <c r="J118" s="209"/>
      <c r="K118" s="209"/>
      <c r="L118" s="209"/>
      <c r="M118" s="209"/>
      <c r="N118" s="209"/>
      <c r="O118" s="209"/>
    </row>
    <row r="120" spans="1:15">
      <c r="A120" s="8"/>
    </row>
  </sheetData>
  <hyperlinks>
    <hyperlink ref="B4" r:id="rId1"/>
    <hyperlink ref="B3" r:id="rId2"/>
  </hyperlinks>
  <pageMargins left="0.7" right="0.7" top="0.75" bottom="0.75" header="0.3" footer="0.3"/>
  <drawing r:id="rId3"/>
</worksheet>
</file>

<file path=xl/worksheets/sheet26.xml><?xml version="1.0" encoding="utf-8"?>
<worksheet xmlns="http://schemas.openxmlformats.org/spreadsheetml/2006/main" xmlns:r="http://schemas.openxmlformats.org/officeDocument/2006/relationships">
  <dimension ref="A1:P23"/>
  <sheetViews>
    <sheetView topLeftCell="A17" workbookViewId="0">
      <selection activeCell="N37" sqref="N37"/>
    </sheetView>
  </sheetViews>
  <sheetFormatPr defaultRowHeight="15.9"/>
  <cols>
    <col min="1" max="1" width="10.765625" style="7" customWidth="1"/>
    <col min="2" max="2" width="10.84375" style="7" customWidth="1"/>
    <col min="3" max="3" width="10.15234375" style="7" customWidth="1"/>
    <col min="4" max="4" width="10.921875" style="7" customWidth="1"/>
    <col min="5" max="5" width="10.61328125" style="7" customWidth="1"/>
    <col min="6" max="6" width="10.84375" style="7" customWidth="1"/>
    <col min="7" max="7" width="10.69140625" style="7" customWidth="1"/>
    <col min="8" max="8" width="10.84375" style="7" customWidth="1"/>
    <col min="9" max="11" width="11.07421875" style="7" customWidth="1"/>
    <col min="12" max="12" width="10.84375" style="7" customWidth="1"/>
    <col min="13" max="13" width="10.69140625" style="7" customWidth="1"/>
    <col min="14" max="14" width="12.07421875" style="7" customWidth="1"/>
    <col min="15" max="15" width="10.765625" style="7" customWidth="1"/>
    <col min="16" max="16" width="9.23046875" style="7" customWidth="1"/>
    <col min="17" max="16384" width="9.23046875" style="7"/>
  </cols>
  <sheetData>
    <row r="1" spans="1:16" ht="20.6">
      <c r="A1" s="5" t="s">
        <v>373</v>
      </c>
    </row>
    <row r="3" spans="1:16">
      <c r="A3" s="8" t="s">
        <v>376</v>
      </c>
    </row>
    <row r="4" spans="1:16">
      <c r="A4" s="8"/>
    </row>
    <row r="5" spans="1:16">
      <c r="A5" s="7" t="s">
        <v>85</v>
      </c>
      <c r="B5" s="143" t="s">
        <v>313</v>
      </c>
      <c r="C5" s="144"/>
      <c r="D5" s="144"/>
      <c r="E5" s="144"/>
    </row>
    <row r="6" spans="1:16">
      <c r="B6" s="143"/>
      <c r="C6" s="144"/>
      <c r="D6" s="144"/>
      <c r="E6" s="144"/>
    </row>
    <row r="7" spans="1:16"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6">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spans="1:16">
      <c r="A10" s="142" t="s">
        <v>377</v>
      </c>
    </row>
    <row r="12" spans="1:16">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6">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1:14">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c r="A18" s="7" t="s">
        <v>3</v>
      </c>
      <c r="B18" s="72">
        <v>13.830299999999999</v>
      </c>
      <c r="C18" s="72">
        <v>3.2437399999999998</v>
      </c>
      <c r="D18" s="72">
        <v>2.2605780000000002</v>
      </c>
      <c r="E18" s="72">
        <v>2.9105599999999998</v>
      </c>
      <c r="F18" s="72">
        <v>3.4805549999999998</v>
      </c>
      <c r="G18" s="72">
        <v>2.6836869999999999</v>
      </c>
      <c r="H18" s="72">
        <v>1.2482839999999999</v>
      </c>
      <c r="I18" s="72">
        <v>1.524105</v>
      </c>
      <c r="J18" s="72">
        <v>2.2780469999999999</v>
      </c>
      <c r="K18" s="72">
        <v>1.7282470000000001</v>
      </c>
      <c r="L18" s="72">
        <v>0.78815500000000005</v>
      </c>
      <c r="M18" s="72">
        <v>1.1337600000000001</v>
      </c>
      <c r="N18" s="72">
        <v>0.69654400000000005</v>
      </c>
    </row>
    <row r="19" spans="1:14">
      <c r="A19" s="7" t="s">
        <v>2</v>
      </c>
      <c r="B19" s="72">
        <v>4.3461619999999996</v>
      </c>
      <c r="C19" s="72">
        <v>5.5719329999999996</v>
      </c>
      <c r="D19" s="72">
        <v>4.6053879999999996</v>
      </c>
      <c r="E19" s="72">
        <v>1.871955</v>
      </c>
      <c r="F19" s="72">
        <v>0.75407400000000002</v>
      </c>
      <c r="G19" s="72">
        <v>0.51540200000000003</v>
      </c>
      <c r="H19" s="72">
        <v>1.482278</v>
      </c>
      <c r="I19" s="72">
        <v>0.92654099999999995</v>
      </c>
      <c r="J19" s="72">
        <v>9.9999999999999995E-7</v>
      </c>
      <c r="K19" s="72">
        <v>0.197904</v>
      </c>
      <c r="L19" s="72">
        <v>0.68961700000000004</v>
      </c>
      <c r="M19" s="72">
        <v>9.9656999999999996E-2</v>
      </c>
      <c r="N19" s="72">
        <v>2.32E-4</v>
      </c>
    </row>
    <row r="20" spans="1:14">
      <c r="B20" s="138"/>
      <c r="C20" s="138"/>
      <c r="D20" s="138"/>
      <c r="E20" s="138"/>
      <c r="F20" s="138"/>
      <c r="G20" s="138"/>
      <c r="H20" s="138"/>
      <c r="I20" s="138"/>
      <c r="J20" s="138"/>
      <c r="K20" s="138"/>
      <c r="L20" s="138"/>
      <c r="M20" s="138"/>
      <c r="N20" s="138"/>
    </row>
    <row r="21" spans="1:14">
      <c r="A21" s="7" t="s">
        <v>32</v>
      </c>
      <c r="B21" s="147">
        <f>SUM(B18:B19)</f>
        <v>18.176462000000001</v>
      </c>
      <c r="C21" s="147">
        <f t="shared" ref="C21:N21" si="0">SUM(C18:C19)</f>
        <v>8.8156730000000003</v>
      </c>
      <c r="D21" s="147">
        <f t="shared" si="0"/>
        <v>6.8659660000000002</v>
      </c>
      <c r="E21" s="147">
        <f t="shared" si="0"/>
        <v>4.7825150000000001</v>
      </c>
      <c r="F21" s="147">
        <f t="shared" si="0"/>
        <v>4.234629</v>
      </c>
      <c r="G21" s="147">
        <f t="shared" si="0"/>
        <v>3.1990889999999998</v>
      </c>
      <c r="H21" s="147">
        <f t="shared" si="0"/>
        <v>2.7305619999999999</v>
      </c>
      <c r="I21" s="147">
        <f t="shared" si="0"/>
        <v>2.4506459999999999</v>
      </c>
      <c r="J21" s="147">
        <f t="shared" si="0"/>
        <v>2.2780480000000001</v>
      </c>
      <c r="K21" s="147">
        <f t="shared" si="0"/>
        <v>1.9261510000000002</v>
      </c>
      <c r="L21" s="147">
        <f t="shared" si="0"/>
        <v>1.4777720000000001</v>
      </c>
      <c r="M21" s="147">
        <f t="shared" si="0"/>
        <v>1.2334170000000002</v>
      </c>
      <c r="N21" s="147">
        <f t="shared" si="0"/>
        <v>0.69677600000000006</v>
      </c>
    </row>
    <row r="23" spans="1:14">
      <c r="B23" s="8" t="s">
        <v>375</v>
      </c>
    </row>
  </sheetData>
  <hyperlinks>
    <hyperlink ref="B5" r:id="rId1"/>
    <hyperlink ref="B12" r:id="rId2"/>
  </hyperlinks>
  <pageMargins left="0.7" right="0.7" top="0.75" bottom="0.75" header="0.3" footer="0.3"/>
  <drawing r:id="rId3"/>
</worksheet>
</file>

<file path=xl/worksheets/sheet27.xml><?xml version="1.0" encoding="utf-8"?>
<worksheet xmlns="http://schemas.openxmlformats.org/spreadsheetml/2006/main" xmlns:r="http://schemas.openxmlformats.org/officeDocument/2006/relationships">
  <dimension ref="A1:AA62"/>
  <sheetViews>
    <sheetView workbookViewId="0">
      <selection activeCell="I28" sqref="I28"/>
    </sheetView>
  </sheetViews>
  <sheetFormatPr defaultRowHeight="15.9"/>
  <cols>
    <col min="1" max="1" width="12.3046875" style="7" customWidth="1"/>
    <col min="2" max="2" width="16.84375" style="7" customWidth="1"/>
    <col min="3" max="3" width="9.23046875" style="7"/>
    <col min="4" max="4" width="7" style="7" customWidth="1"/>
    <col min="5" max="5" width="17.53515625" style="7" bestFit="1" customWidth="1"/>
    <col min="6" max="6" width="13.4609375" style="7" customWidth="1"/>
    <col min="7" max="8" width="10" style="7" customWidth="1"/>
    <col min="9" max="9" width="12" style="7" customWidth="1"/>
    <col min="10" max="10" width="16.53515625" style="7" customWidth="1"/>
    <col min="11" max="11" width="22.15234375" style="7" customWidth="1"/>
    <col min="12" max="12" width="10.4609375" style="7" customWidth="1"/>
    <col min="13" max="13" width="11.765625" style="7" customWidth="1"/>
    <col min="14" max="14" width="15.15234375" style="7" customWidth="1"/>
    <col min="15" max="15" width="16" style="7" bestFit="1" customWidth="1"/>
    <col min="16" max="16" width="18.4609375" style="7" customWidth="1"/>
    <col min="17" max="17" width="12" style="7" customWidth="1"/>
    <col min="18" max="18" width="2" style="7" customWidth="1"/>
    <col min="19" max="19" width="17.53515625" style="7" bestFit="1" customWidth="1"/>
    <col min="20" max="20" width="19.3046875" style="7" bestFit="1" customWidth="1"/>
    <col min="21" max="21" width="12" style="7" customWidth="1"/>
    <col min="22" max="22" width="13.84375" style="7" bestFit="1" customWidth="1"/>
    <col min="23" max="23" width="14.84375" style="7" bestFit="1" customWidth="1"/>
    <col min="24" max="24" width="16" style="7" bestFit="1" customWidth="1"/>
    <col min="25" max="25" width="18.15234375" style="7" bestFit="1" customWidth="1"/>
    <col min="26" max="27" width="12" style="7" customWidth="1"/>
    <col min="28" max="16384" width="9.23046875" style="7"/>
  </cols>
  <sheetData>
    <row r="1" spans="1:27" ht="20.6">
      <c r="A1" s="5" t="s">
        <v>128</v>
      </c>
    </row>
    <row r="3" spans="1:27">
      <c r="A3" s="7" t="s">
        <v>85</v>
      </c>
      <c r="B3" s="7" t="s">
        <v>445</v>
      </c>
    </row>
    <row r="4" spans="1:27">
      <c r="S4" s="48"/>
      <c r="T4" s="273"/>
      <c r="U4" s="273"/>
      <c r="V4" s="273"/>
      <c r="W4" s="273"/>
      <c r="X4" s="273"/>
      <c r="Y4" s="273"/>
      <c r="Z4" s="273"/>
      <c r="AA4" s="273"/>
    </row>
    <row r="5" spans="1:27">
      <c r="A5" s="8" t="s">
        <v>447</v>
      </c>
      <c r="J5" s="8" t="s">
        <v>446</v>
      </c>
      <c r="S5" s="48"/>
      <c r="T5" s="273"/>
      <c r="U5" s="273"/>
      <c r="V5" s="273"/>
      <c r="W5" s="273"/>
      <c r="X5" s="273"/>
      <c r="Y5" s="273"/>
      <c r="Z5" s="273"/>
      <c r="AA5" s="273"/>
    </row>
    <row r="6" spans="1:27">
      <c r="S6" s="48"/>
      <c r="T6" s="273"/>
      <c r="U6" s="273"/>
      <c r="V6" s="273"/>
      <c r="W6" s="273"/>
      <c r="X6" s="273"/>
      <c r="Y6" s="273"/>
      <c r="Z6" s="273"/>
      <c r="AA6" s="273"/>
    </row>
    <row r="7" spans="1:27">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c r="A8" s="7" t="s">
        <v>451</v>
      </c>
      <c r="B8" s="276">
        <v>1.5899999984867464E-6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0.16855980164199999</v>
      </c>
      <c r="O8" s="211">
        <v>0.14598110359399999</v>
      </c>
      <c r="P8" s="211">
        <v>0.56308841659300002</v>
      </c>
      <c r="Q8" s="211">
        <v>0.57133322495399996</v>
      </c>
      <c r="R8" s="138"/>
      <c r="S8" s="280">
        <f>SUM(K8:Q8)</f>
        <v>1.798473259444</v>
      </c>
      <c r="T8" s="273"/>
      <c r="U8" s="273"/>
      <c r="V8" s="273"/>
      <c r="W8" s="273"/>
      <c r="X8" s="273"/>
      <c r="Y8" s="273"/>
      <c r="Z8" s="273"/>
      <c r="AA8" s="273"/>
    </row>
    <row r="9" spans="1:27">
      <c r="A9" s="7" t="s">
        <v>28</v>
      </c>
      <c r="B9" s="276">
        <v>1.0384972156731287E-2</v>
      </c>
      <c r="C9" s="276">
        <v>2.2995269973762331E-6</v>
      </c>
      <c r="D9" s="276">
        <v>2.1997344833471289E-3</v>
      </c>
      <c r="E9" s="276">
        <v>2.726434420279714E-3</v>
      </c>
      <c r="F9" s="276">
        <v>2.3661699945762394E-5</v>
      </c>
      <c r="G9" s="276">
        <f>(185.897696912119+287.99)/1000</f>
        <v>0.47388769691211902</v>
      </c>
      <c r="H9" s="279">
        <f t="shared" ref="H9:H21" si="0">SUM(B9:G9)</f>
        <v>0.4892247991994203</v>
      </c>
      <c r="J9" s="7" t="s">
        <v>79</v>
      </c>
      <c r="K9" s="211">
        <v>0.18948757763599999</v>
      </c>
      <c r="L9" s="211">
        <v>1.4845863164140001</v>
      </c>
      <c r="M9" s="211">
        <v>0.42059249963399997</v>
      </c>
      <c r="N9" s="211">
        <v>0.71782376974999995</v>
      </c>
      <c r="O9" s="211">
        <v>0.49985833120599998</v>
      </c>
      <c r="P9" s="211">
        <v>0.85915591042000006</v>
      </c>
      <c r="Q9" s="211">
        <v>0.63826524547700003</v>
      </c>
      <c r="R9" s="138"/>
      <c r="S9" s="280">
        <f t="shared" ref="S9:S17" si="1">SUM(K9:Q9)</f>
        <v>4.8097696505370005</v>
      </c>
      <c r="T9" s="273"/>
      <c r="U9" s="273"/>
      <c r="V9" s="273"/>
      <c r="W9" s="273"/>
      <c r="X9" s="273"/>
      <c r="Y9" s="273"/>
      <c r="Z9" s="273"/>
      <c r="AA9" s="273"/>
    </row>
    <row r="10" spans="1:27">
      <c r="A10" s="7" t="s">
        <v>79</v>
      </c>
      <c r="B10" s="276">
        <v>2.6198603302962586E-3</v>
      </c>
      <c r="C10" s="276">
        <v>3.2299999929819024E-7</v>
      </c>
      <c r="D10" s="276">
        <v>5.1034636944371767</v>
      </c>
      <c r="E10" s="276">
        <v>2.8445542958877467E-5</v>
      </c>
      <c r="F10" s="276">
        <v>5.6254949913636667E-6</v>
      </c>
      <c r="G10" s="276">
        <f>(873.452906780246+1965.44)/1000</f>
        <v>2.838892906780246</v>
      </c>
      <c r="H10" s="279">
        <f t="shared" si="0"/>
        <v>7.945010855585668</v>
      </c>
      <c r="J10" s="7" t="s">
        <v>75</v>
      </c>
      <c r="K10" s="211">
        <v>4.9772223279999995E-3</v>
      </c>
      <c r="L10" s="211">
        <v>0.10843019452199999</v>
      </c>
      <c r="M10" s="211">
        <v>0.13069711100600001</v>
      </c>
      <c r="N10" s="211">
        <v>0.34398355846900003</v>
      </c>
      <c r="O10" s="211">
        <v>0.13798901781100001</v>
      </c>
      <c r="P10" s="211">
        <v>0.449099745115</v>
      </c>
      <c r="Q10" s="211">
        <v>0.151023490319</v>
      </c>
      <c r="R10" s="138"/>
      <c r="S10" s="280">
        <f t="shared" si="1"/>
        <v>1.3262003395699999</v>
      </c>
      <c r="T10" s="273"/>
      <c r="U10" s="273"/>
      <c r="V10" s="273"/>
      <c r="W10" s="273"/>
      <c r="X10" s="273"/>
      <c r="Y10" s="273"/>
      <c r="Z10" s="273"/>
      <c r="AA10" s="273"/>
    </row>
    <row r="11" spans="1:27">
      <c r="A11" s="7" t="s">
        <v>225</v>
      </c>
      <c r="B11" s="276">
        <v>0</v>
      </c>
      <c r="C11" s="276">
        <v>0</v>
      </c>
      <c r="D11" s="276">
        <v>2.1949019611477851</v>
      </c>
      <c r="E11" s="276">
        <v>0</v>
      </c>
      <c r="F11" s="276">
        <v>0</v>
      </c>
      <c r="G11" s="276">
        <v>2.1391806961721157E-2</v>
      </c>
      <c r="H11" s="279">
        <f t="shared" si="0"/>
        <v>2.2162937681095061</v>
      </c>
      <c r="J11" s="7" t="s">
        <v>226</v>
      </c>
      <c r="K11" s="211">
        <v>2.8208078226000001E-2</v>
      </c>
      <c r="L11" s="211">
        <v>3.2040377153000003E-2</v>
      </c>
      <c r="M11" s="211">
        <v>8.6710145244000003E-2</v>
      </c>
      <c r="N11" s="211">
        <v>3.3916438707999999E-2</v>
      </c>
      <c r="O11" s="211">
        <v>1.3188687063E-2</v>
      </c>
      <c r="P11" s="211">
        <v>6.6898270061000006E-2</v>
      </c>
      <c r="Q11" s="211">
        <v>0.118198747051</v>
      </c>
      <c r="R11" s="138"/>
      <c r="S11" s="280">
        <f t="shared" si="1"/>
        <v>0.37916074350600004</v>
      </c>
      <c r="T11" s="273"/>
      <c r="U11" s="273"/>
      <c r="V11" s="273"/>
      <c r="W11" s="273"/>
      <c r="X11" s="273"/>
      <c r="Y11" s="273"/>
      <c r="Z11" s="273"/>
      <c r="AA11" s="273"/>
    </row>
    <row r="12" spans="1:27">
      <c r="A12" s="7" t="s">
        <v>75</v>
      </c>
      <c r="B12" s="276">
        <v>1.0962713890991794E-6</v>
      </c>
      <c r="C12" s="276">
        <v>0</v>
      </c>
      <c r="D12" s="276">
        <v>1.0169325019433164</v>
      </c>
      <c r="E12" s="276">
        <v>0</v>
      </c>
      <c r="F12" s="276">
        <v>5.303305036612424E-2</v>
      </c>
      <c r="G12" s="276">
        <f>(285.672349456857+1.16)/1000</f>
        <v>0.28683234945685698</v>
      </c>
      <c r="H12" s="279">
        <f t="shared" si="0"/>
        <v>1.3567989980376867</v>
      </c>
      <c r="J12" s="7" t="s">
        <v>76</v>
      </c>
      <c r="K12" s="211">
        <v>8.6570418400000004E-4</v>
      </c>
      <c r="L12" s="211">
        <v>1.8331921982E-2</v>
      </c>
      <c r="M12" s="211">
        <v>4.3149142884E-2</v>
      </c>
      <c r="N12" s="211">
        <v>8.6596406110000003E-3</v>
      </c>
      <c r="O12" s="211">
        <v>0.11157711626900001</v>
      </c>
      <c r="P12" s="211">
        <v>0.122241971347</v>
      </c>
      <c r="Q12" s="211">
        <v>8.2533623989999999E-3</v>
      </c>
      <c r="R12" s="138"/>
      <c r="S12" s="280">
        <f t="shared" si="1"/>
        <v>0.31307885967599997</v>
      </c>
      <c r="T12" s="273"/>
      <c r="U12" s="273"/>
      <c r="V12" s="273"/>
      <c r="W12" s="273"/>
      <c r="X12" s="273"/>
      <c r="Y12" s="273"/>
      <c r="Z12" s="273"/>
      <c r="AA12" s="273"/>
    </row>
    <row r="13" spans="1:27">
      <c r="A13" s="7" t="s">
        <v>91</v>
      </c>
      <c r="B13" s="276">
        <v>1.7955042174747127</v>
      </c>
      <c r="C13" s="276">
        <v>0</v>
      </c>
      <c r="D13" s="276">
        <v>0.28073527958989142</v>
      </c>
      <c r="E13" s="276">
        <v>1.2816453007490152</v>
      </c>
      <c r="F13" s="276">
        <v>0</v>
      </c>
      <c r="G13" s="276">
        <v>2.9972529607730333E-2</v>
      </c>
      <c r="H13" s="279">
        <f t="shared" si="0"/>
        <v>3.3878573274213495</v>
      </c>
      <c r="J13" s="7" t="s">
        <v>74</v>
      </c>
      <c r="K13" s="211">
        <v>2.0942774423999999E-2</v>
      </c>
      <c r="L13" s="211">
        <v>0.51093763380399992</v>
      </c>
      <c r="M13" s="211">
        <v>0.14496829577000001</v>
      </c>
      <c r="N13" s="211">
        <v>7.1582035294999999E-2</v>
      </c>
      <c r="O13" s="211">
        <v>0.15126432956999999</v>
      </c>
      <c r="P13" s="211">
        <v>0.17310793556600002</v>
      </c>
      <c r="Q13" s="211">
        <v>0.22700896213300001</v>
      </c>
      <c r="R13" s="138"/>
      <c r="S13" s="280">
        <f t="shared" si="1"/>
        <v>1.299811966562</v>
      </c>
      <c r="T13" s="273"/>
      <c r="U13" s="273"/>
      <c r="V13" s="273"/>
      <c r="W13" s="273"/>
      <c r="X13" s="273"/>
      <c r="Y13" s="273"/>
      <c r="Z13" s="273"/>
      <c r="AA13" s="273"/>
    </row>
    <row r="14" spans="1:27">
      <c r="A14" s="7" t="s">
        <v>226</v>
      </c>
      <c r="B14" s="276">
        <v>9.1730964902092536E-7</v>
      </c>
      <c r="C14" s="276">
        <v>0</v>
      </c>
      <c r="D14" s="276">
        <v>0.89398734990038797</v>
      </c>
      <c r="E14" s="276">
        <v>0</v>
      </c>
      <c r="F14" s="276">
        <v>0</v>
      </c>
      <c r="G14" s="276">
        <f>(1.19893274193375+2.67)/1000</f>
        <v>3.86893274193375E-3</v>
      </c>
      <c r="H14" s="279">
        <f t="shared" si="0"/>
        <v>0.89785719995197077</v>
      </c>
      <c r="J14" s="7" t="s">
        <v>227</v>
      </c>
      <c r="K14" s="211">
        <v>1.502352983E-3</v>
      </c>
      <c r="L14" s="211">
        <v>0.28251345390799998</v>
      </c>
      <c r="M14" s="211">
        <v>4.3400888409999998E-2</v>
      </c>
      <c r="N14" s="211">
        <v>1.9129055390000001E-3</v>
      </c>
      <c r="O14" s="211">
        <v>5.8663999999999999E-5</v>
      </c>
      <c r="P14" s="211">
        <v>3.6817312129000003E-2</v>
      </c>
      <c r="Q14" s="211">
        <v>1.0971982252000001E-2</v>
      </c>
      <c r="R14" s="138"/>
      <c r="S14" s="280">
        <f t="shared" si="1"/>
        <v>0.37717755922099999</v>
      </c>
      <c r="T14" s="273"/>
      <c r="U14" s="273"/>
      <c r="V14" s="273"/>
      <c r="W14" s="273"/>
      <c r="X14" s="273"/>
      <c r="Y14" s="273"/>
      <c r="Z14" s="273"/>
      <c r="AA14" s="273"/>
    </row>
    <row r="15" spans="1:27">
      <c r="A15" s="7" t="s">
        <v>112</v>
      </c>
      <c r="B15" s="276">
        <v>0</v>
      </c>
      <c r="C15" s="276">
        <v>0</v>
      </c>
      <c r="D15" s="276">
        <v>0.67319377443194395</v>
      </c>
      <c r="E15" s="276">
        <v>0</v>
      </c>
      <c r="F15" s="276">
        <v>0</v>
      </c>
      <c r="G15" s="276">
        <v>2.2407456974717205E-2</v>
      </c>
      <c r="H15" s="279">
        <f t="shared" si="0"/>
        <v>0.69560123140666119</v>
      </c>
      <c r="J15" s="7" t="s">
        <v>77</v>
      </c>
      <c r="K15" s="211">
        <v>9.8076731059999998E-3</v>
      </c>
      <c r="L15" s="211">
        <v>0.37108948648400003</v>
      </c>
      <c r="M15" s="211">
        <v>0.21725815555200001</v>
      </c>
      <c r="N15" s="211">
        <v>1.7243381309000001E-2</v>
      </c>
      <c r="O15" s="211">
        <v>0.128509790875</v>
      </c>
      <c r="P15" s="211">
        <v>6.4528983612999996E-2</v>
      </c>
      <c r="Q15" s="211">
        <v>7.4735484823999998E-2</v>
      </c>
      <c r="R15" s="138"/>
      <c r="S15" s="280">
        <f t="shared" si="1"/>
        <v>0.88317295576300014</v>
      </c>
      <c r="T15" s="273"/>
      <c r="U15" s="273"/>
      <c r="V15" s="273"/>
      <c r="W15" s="273"/>
      <c r="X15" s="273"/>
      <c r="Y15" s="273"/>
      <c r="Z15" s="273"/>
      <c r="AA15" s="273"/>
    </row>
    <row r="16" spans="1:27">
      <c r="A16" s="7" t="s">
        <v>76</v>
      </c>
      <c r="B16" s="276">
        <v>0</v>
      </c>
      <c r="C16" s="276">
        <v>0</v>
      </c>
      <c r="D16" s="276">
        <v>0.58284566623717549</v>
      </c>
      <c r="E16" s="276">
        <v>0</v>
      </c>
      <c r="F16" s="276">
        <v>0</v>
      </c>
      <c r="G16" s="276">
        <f>(139.151273396043+0.17)/1000</f>
        <v>0.13932127339604297</v>
      </c>
      <c r="H16" s="279">
        <f t="shared" si="0"/>
        <v>0.72216693963321843</v>
      </c>
      <c r="J16" s="7" t="s">
        <v>228</v>
      </c>
      <c r="K16" s="211">
        <v>2.324961197E-3</v>
      </c>
      <c r="L16" s="211">
        <v>6.4308220898999999E-2</v>
      </c>
      <c r="M16" s="211">
        <v>1.3364931268999999E-2</v>
      </c>
      <c r="N16" s="211">
        <v>4.9084909929999997E-3</v>
      </c>
      <c r="O16" s="211">
        <v>7.2171078898000007E-2</v>
      </c>
      <c r="P16" s="211">
        <v>1.2621951205000001E-2</v>
      </c>
      <c r="Q16" s="211">
        <v>9.6621334153999996E-2</v>
      </c>
      <c r="R16" s="138"/>
      <c r="S16" s="280">
        <f t="shared" si="1"/>
        <v>0.26632096861500004</v>
      </c>
    </row>
    <row r="17" spans="1:19">
      <c r="A17" s="7" t="s">
        <v>74</v>
      </c>
      <c r="B17" s="276">
        <v>5.2568341160953973E-4</v>
      </c>
      <c r="C17" s="276">
        <v>1.3714586631412158</v>
      </c>
      <c r="D17" s="276">
        <v>0.42411579848080871</v>
      </c>
      <c r="E17" s="276">
        <v>2.5887219962221764E-6</v>
      </c>
      <c r="F17" s="276">
        <v>1.5949999979056884E-6</v>
      </c>
      <c r="G17" s="276">
        <v>2.6869469768435621E-2</v>
      </c>
      <c r="H17" s="279">
        <f t="shared" si="0"/>
        <v>1.8229737985240637</v>
      </c>
      <c r="J17" s="8" t="s">
        <v>32</v>
      </c>
      <c r="K17" s="281">
        <f>SUM(K8:K16)</f>
        <v>0.36125391482700003</v>
      </c>
      <c r="L17" s="281">
        <f t="shared" ref="L17:Q17" si="2">SUM(L8:L16)</f>
        <v>2.9958281578010002</v>
      </c>
      <c r="M17" s="281">
        <f t="shared" si="2"/>
        <v>1.2229237590519999</v>
      </c>
      <c r="N17" s="281">
        <f t="shared" si="2"/>
        <v>1.3685900223159999</v>
      </c>
      <c r="O17" s="281">
        <f t="shared" si="2"/>
        <v>1.2605981192860001</v>
      </c>
      <c r="P17" s="281">
        <f t="shared" si="2"/>
        <v>2.3475604960490002</v>
      </c>
      <c r="Q17" s="281">
        <f t="shared" si="2"/>
        <v>1.8964118335630002</v>
      </c>
      <c r="R17" s="138"/>
      <c r="S17" s="280">
        <f t="shared" si="1"/>
        <v>11.453166302894001</v>
      </c>
    </row>
    <row r="18" spans="1:19">
      <c r="A18" s="7" t="s">
        <v>227</v>
      </c>
      <c r="B18" s="276">
        <v>0</v>
      </c>
      <c r="C18" s="276">
        <v>0</v>
      </c>
      <c r="D18" s="276">
        <v>0.25692525666207078</v>
      </c>
      <c r="E18" s="276">
        <v>6.731559988111258E-6</v>
      </c>
      <c r="F18" s="276">
        <v>1.9834319973597305E-6</v>
      </c>
      <c r="G18" s="276">
        <f>(46.4334532582849+0.34)/1000</f>
        <v>4.67734532582849E-2</v>
      </c>
      <c r="H18" s="279">
        <f t="shared" si="0"/>
        <v>0.30370742491234115</v>
      </c>
      <c r="N18" s="12"/>
    </row>
    <row r="19" spans="1:19">
      <c r="A19" s="7" t="s">
        <v>77</v>
      </c>
      <c r="B19" s="276">
        <v>4.8599999990983629E-7</v>
      </c>
      <c r="C19" s="276">
        <v>0</v>
      </c>
      <c r="D19" s="276">
        <v>0.77656728488206861</v>
      </c>
      <c r="E19" s="276">
        <v>0</v>
      </c>
      <c r="F19" s="276">
        <v>0</v>
      </c>
      <c r="G19" s="276">
        <f>(4.51208940487676+0.02)/1000</f>
        <v>4.5320894048767593E-3</v>
      </c>
      <c r="H19" s="279">
        <f t="shared" si="0"/>
        <v>0.78109986028694522</v>
      </c>
      <c r="J19" s="8" t="s">
        <v>409</v>
      </c>
      <c r="N19" s="12"/>
      <c r="Q19" s="19"/>
    </row>
    <row r="20" spans="1:19">
      <c r="A20" s="7" t="s">
        <v>228</v>
      </c>
      <c r="B20" s="276">
        <v>0</v>
      </c>
      <c r="C20" s="276">
        <v>0</v>
      </c>
      <c r="D20" s="276">
        <v>0.41482348163425925</v>
      </c>
      <c r="E20" s="276">
        <v>0</v>
      </c>
      <c r="F20" s="276">
        <v>0.214</v>
      </c>
      <c r="G20" s="276">
        <v>0.23313137078624277</v>
      </c>
      <c r="H20" s="279">
        <f t="shared" si="0"/>
        <v>0.86195485242050207</v>
      </c>
      <c r="N20" s="12"/>
    </row>
    <row r="21" spans="1:19">
      <c r="A21" s="8" t="s">
        <v>32</v>
      </c>
      <c r="B21" s="277">
        <f>SUM(B8:B20)</f>
        <v>1.8090388229543863</v>
      </c>
      <c r="C21" s="277">
        <f t="shared" ref="C21:G21" si="3">SUM(C8:C20)</f>
        <v>1.3714612856682125</v>
      </c>
      <c r="D21" s="277">
        <f t="shared" si="3"/>
        <v>15.205617214295051</v>
      </c>
      <c r="E21" s="277">
        <f t="shared" si="3"/>
        <v>1.4929404009361593</v>
      </c>
      <c r="F21" s="277">
        <f t="shared" si="3"/>
        <v>0.52598191573341879</v>
      </c>
      <c r="G21" s="277">
        <f t="shared" si="3"/>
        <v>4.3086557878838097</v>
      </c>
      <c r="H21" s="279">
        <f t="shared" si="0"/>
        <v>24.713695427471038</v>
      </c>
      <c r="I21" s="19"/>
      <c r="J21" s="7" t="s">
        <v>452</v>
      </c>
      <c r="N21" s="12"/>
    </row>
    <row r="22" spans="1:19">
      <c r="N22" s="12"/>
    </row>
    <row r="23" spans="1:19">
      <c r="A23" s="67" t="s">
        <v>448</v>
      </c>
      <c r="J23" s="67" t="s">
        <v>449</v>
      </c>
      <c r="N23" s="273"/>
    </row>
    <row r="24" spans="1:19">
      <c r="J24" s="48"/>
      <c r="K24" s="273"/>
      <c r="L24" s="273"/>
      <c r="M24" s="273"/>
      <c r="N24" s="273"/>
    </row>
    <row r="25" spans="1:19">
      <c r="E25" s="274"/>
      <c r="J25" s="48"/>
      <c r="K25" s="273"/>
      <c r="L25" s="273"/>
      <c r="M25" s="273"/>
      <c r="N25" s="273"/>
    </row>
    <row r="46" spans="13:13">
      <c r="M46" s="275"/>
    </row>
    <row r="47" spans="13:13">
      <c r="M47" s="276"/>
    </row>
    <row r="48" spans="13:13">
      <c r="M48" s="276"/>
    </row>
    <row r="49" spans="10:18">
      <c r="M49" s="276"/>
      <c r="N49" s="273"/>
      <c r="R49" s="273"/>
    </row>
    <row r="50" spans="10:18">
      <c r="M50" s="276"/>
      <c r="N50" s="273"/>
      <c r="R50" s="273"/>
    </row>
    <row r="51" spans="10:18">
      <c r="M51" s="276"/>
      <c r="N51" s="273"/>
      <c r="R51" s="273"/>
    </row>
    <row r="52" spans="10:18">
      <c r="M52" s="276"/>
      <c r="N52" s="273"/>
      <c r="R52" s="273"/>
    </row>
    <row r="53" spans="10:18">
      <c r="M53" s="276"/>
      <c r="N53" s="273"/>
      <c r="R53" s="273"/>
    </row>
    <row r="54" spans="10:18">
      <c r="M54" s="276"/>
      <c r="N54" s="273"/>
      <c r="R54" s="273"/>
    </row>
    <row r="55" spans="10:18">
      <c r="M55" s="276"/>
      <c r="N55" s="273"/>
      <c r="R55" s="273"/>
    </row>
    <row r="56" spans="10:18">
      <c r="M56" s="276"/>
      <c r="N56" s="273"/>
      <c r="R56" s="273"/>
    </row>
    <row r="57" spans="10:18">
      <c r="M57" s="276"/>
      <c r="N57" s="273"/>
      <c r="R57" s="273"/>
    </row>
    <row r="58" spans="10:18">
      <c r="M58" s="276"/>
      <c r="N58" s="273"/>
      <c r="R58" s="273"/>
    </row>
    <row r="59" spans="10:18">
      <c r="M59" s="276"/>
      <c r="N59" s="273"/>
      <c r="R59" s="273"/>
    </row>
    <row r="60" spans="10:18">
      <c r="M60" s="278"/>
      <c r="N60" s="273"/>
      <c r="R60" s="273"/>
    </row>
    <row r="61" spans="10:18">
      <c r="J61" s="48"/>
      <c r="K61" s="273"/>
      <c r="L61" s="273"/>
      <c r="M61" s="273"/>
    </row>
    <row r="62" spans="10:18">
      <c r="M62" s="273"/>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dimension ref="A1:M14"/>
  <sheetViews>
    <sheetView zoomScaleNormal="100" workbookViewId="0">
      <selection activeCell="P22" sqref="P22"/>
    </sheetView>
  </sheetViews>
  <sheetFormatPr defaultRowHeight="15.9"/>
  <cols>
    <col min="1" max="1" width="9.23046875" style="7"/>
    <col min="2" max="2" width="20" style="7" customWidth="1"/>
    <col min="3" max="3" width="21.23046875" style="7" customWidth="1"/>
    <col min="4" max="4" width="11.07421875" style="7" customWidth="1"/>
    <col min="5" max="8" width="9.23046875" style="7"/>
    <col min="9" max="9" width="11.3046875" style="7" bestFit="1" customWidth="1"/>
    <col min="10" max="11" width="9.23046875" style="7"/>
    <col min="12" max="12" width="3.3828125" style="7" customWidth="1"/>
    <col min="13" max="13" width="9.15234375" style="7" hidden="1" customWidth="1"/>
    <col min="14" max="16384" width="9.23046875" style="7"/>
  </cols>
  <sheetData>
    <row r="1" spans="1:8" ht="20.6">
      <c r="A1" s="5" t="s">
        <v>4</v>
      </c>
    </row>
    <row r="3" spans="1:8">
      <c r="A3" s="69" t="s">
        <v>323</v>
      </c>
      <c r="B3" s="69" t="s">
        <v>398</v>
      </c>
      <c r="C3" s="69"/>
      <c r="D3" s="69"/>
      <c r="E3" s="69"/>
      <c r="F3" s="69"/>
      <c r="G3" s="69"/>
      <c r="H3" s="69"/>
    </row>
    <row r="4" spans="1:8">
      <c r="A4" s="69"/>
      <c r="B4" s="75" t="s">
        <v>399</v>
      </c>
      <c r="C4" s="69"/>
      <c r="D4" s="69"/>
      <c r="E4" s="69"/>
      <c r="F4" s="69"/>
      <c r="G4" s="69"/>
      <c r="H4" s="69"/>
    </row>
    <row r="5" spans="1:8">
      <c r="A5" s="69"/>
      <c r="B5" s="69"/>
      <c r="C5" s="69"/>
      <c r="D5" s="69"/>
      <c r="E5" s="69"/>
      <c r="F5" s="69"/>
      <c r="G5" s="69"/>
      <c r="H5" s="69"/>
    </row>
    <row r="6" spans="1:8">
      <c r="A6" s="69"/>
      <c r="B6" s="219" t="s">
        <v>82</v>
      </c>
      <c r="C6" s="219" t="s">
        <v>81</v>
      </c>
      <c r="D6" s="69"/>
      <c r="E6" s="187" t="s">
        <v>400</v>
      </c>
      <c r="F6" s="69"/>
      <c r="G6" s="69"/>
      <c r="H6" s="69"/>
    </row>
    <row r="7" spans="1:8">
      <c r="A7" s="69" t="s">
        <v>5</v>
      </c>
      <c r="B7" s="219">
        <v>81</v>
      </c>
      <c r="C7" s="221">
        <v>109951</v>
      </c>
      <c r="D7" s="69"/>
      <c r="E7" s="69"/>
      <c r="F7" s="69"/>
      <c r="G7" s="69"/>
      <c r="H7" s="69"/>
    </row>
    <row r="8" spans="1:8">
      <c r="A8" s="69" t="s">
        <v>6</v>
      </c>
      <c r="B8" s="219">
        <v>93</v>
      </c>
      <c r="C8" s="221">
        <v>136168</v>
      </c>
      <c r="D8" s="69"/>
      <c r="E8" s="69"/>
      <c r="F8" s="69"/>
      <c r="G8" s="69"/>
      <c r="H8" s="69"/>
    </row>
    <row r="9" spans="1:8">
      <c r="A9" s="69" t="s">
        <v>8</v>
      </c>
      <c r="B9" s="219">
        <v>121</v>
      </c>
      <c r="C9" s="221">
        <v>173819</v>
      </c>
      <c r="D9" s="69"/>
      <c r="E9" s="69"/>
      <c r="F9" s="69"/>
      <c r="G9" s="69"/>
      <c r="H9" s="69"/>
    </row>
    <row r="10" spans="1:8">
      <c r="A10" s="69" t="s">
        <v>7</v>
      </c>
      <c r="B10" s="219">
        <v>129</v>
      </c>
      <c r="C10" s="221">
        <v>211430</v>
      </c>
      <c r="D10" s="69"/>
      <c r="E10" s="69"/>
      <c r="F10" s="69"/>
      <c r="G10" s="69"/>
      <c r="H10" s="69"/>
    </row>
    <row r="11" spans="1:8">
      <c r="A11" s="69" t="s">
        <v>9</v>
      </c>
      <c r="B11" s="219">
        <v>119</v>
      </c>
      <c r="C11" s="221">
        <v>202722</v>
      </c>
      <c r="D11" s="69"/>
      <c r="E11" s="69"/>
      <c r="F11" s="69"/>
      <c r="G11" s="69"/>
      <c r="H11" s="69"/>
    </row>
    <row r="12" spans="1:8">
      <c r="A12" s="69" t="s">
        <v>10</v>
      </c>
      <c r="B12" s="219">
        <v>127</v>
      </c>
      <c r="C12" s="221">
        <v>201370</v>
      </c>
      <c r="D12" s="69"/>
      <c r="E12" s="69"/>
      <c r="F12" s="69"/>
      <c r="G12" s="69"/>
      <c r="H12" s="69"/>
    </row>
    <row r="13" spans="1:8">
      <c r="A13" s="69" t="s">
        <v>11</v>
      </c>
      <c r="B13" s="219">
        <v>138</v>
      </c>
      <c r="C13" s="221">
        <v>254409</v>
      </c>
      <c r="D13" s="69"/>
      <c r="E13" s="69"/>
      <c r="F13" s="69"/>
      <c r="G13" s="69"/>
      <c r="H13" s="69"/>
    </row>
    <row r="14" spans="1:8">
      <c r="A14" s="69"/>
      <c r="B14" s="69"/>
      <c r="C14" s="69"/>
      <c r="D14" s="69"/>
      <c r="E14" s="69"/>
      <c r="F14" s="69"/>
      <c r="G14" s="69"/>
      <c r="H14" s="69"/>
    </row>
  </sheetData>
  <hyperlinks>
    <hyperlink ref="B4" r:id="rId1"/>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dimension ref="A1:D25"/>
  <sheetViews>
    <sheetView workbookViewId="0">
      <selection activeCell="A14" sqref="A14"/>
    </sheetView>
  </sheetViews>
  <sheetFormatPr defaultRowHeight="12.45"/>
  <cols>
    <col min="1" max="1" width="14.69140625" customWidth="1"/>
  </cols>
  <sheetData>
    <row r="1" spans="1:4" s="7" customFormat="1" ht="20.6">
      <c r="A1" s="5" t="s">
        <v>402</v>
      </c>
    </row>
    <row r="2" spans="1:4" s="7" customFormat="1" ht="15.9"/>
    <row r="3" spans="1:4" s="7" customFormat="1" ht="15.9">
      <c r="A3" s="7" t="s">
        <v>63</v>
      </c>
      <c r="B3" s="7" t="s">
        <v>256</v>
      </c>
    </row>
    <row r="4" spans="1:4" s="7" customFormat="1" ht="15.9"/>
    <row r="5" spans="1:4" s="7" customFormat="1" ht="15.9">
      <c r="D5" s="8" t="s">
        <v>401</v>
      </c>
    </row>
    <row r="6" spans="1:4" s="7" customFormat="1" ht="15.9">
      <c r="A6" s="7" t="s">
        <v>28</v>
      </c>
      <c r="B6" s="13">
        <v>230800</v>
      </c>
    </row>
    <row r="7" spans="1:4" s="7" customFormat="1" ht="15.9">
      <c r="A7" s="7" t="s">
        <v>26</v>
      </c>
      <c r="B7" s="13">
        <v>164800</v>
      </c>
    </row>
    <row r="8" spans="1:4" s="7" customFormat="1" ht="15.9">
      <c r="A8" s="7" t="s">
        <v>88</v>
      </c>
      <c r="B8" s="13">
        <v>164300</v>
      </c>
    </row>
    <row r="9" spans="1:4" s="7" customFormat="1" ht="15.9">
      <c r="A9" s="7" t="s">
        <v>95</v>
      </c>
      <c r="B9" s="13">
        <v>143100</v>
      </c>
    </row>
    <row r="10" spans="1:4" s="7" customFormat="1" ht="15.9">
      <c r="A10" s="7" t="s">
        <v>77</v>
      </c>
      <c r="B10" s="13">
        <v>139100</v>
      </c>
    </row>
    <row r="11" spans="1:4" s="7" customFormat="1" ht="15.9">
      <c r="A11" s="7" t="s">
        <v>94</v>
      </c>
      <c r="B11" s="13">
        <v>122000</v>
      </c>
    </row>
    <row r="12" spans="1:4" s="7" customFormat="1" ht="15.9">
      <c r="A12" s="7" t="s">
        <v>86</v>
      </c>
      <c r="B12" s="13">
        <v>101300</v>
      </c>
    </row>
    <row r="13" spans="1:4" s="7" customFormat="1" ht="15.9">
      <c r="A13" s="7" t="s">
        <v>90</v>
      </c>
      <c r="B13" s="13">
        <v>77800</v>
      </c>
    </row>
    <row r="14" spans="1:4" s="7" customFormat="1" ht="15.9">
      <c r="A14" s="7" t="s">
        <v>112</v>
      </c>
      <c r="B14" s="13">
        <v>74800</v>
      </c>
    </row>
    <row r="15" spans="1:4" s="7" customFormat="1" ht="15.9">
      <c r="A15" s="7" t="s">
        <v>89</v>
      </c>
      <c r="B15" s="13">
        <v>23800</v>
      </c>
    </row>
    <row r="16" spans="1:4" s="7" customFormat="1" ht="15.9">
      <c r="A16" s="7" t="s">
        <v>217</v>
      </c>
      <c r="B16" s="13">
        <v>700</v>
      </c>
    </row>
    <row r="17" spans="2:2" s="7" customFormat="1" ht="15.9">
      <c r="B17" s="13"/>
    </row>
    <row r="18" spans="2:2" s="7" customFormat="1" ht="15.9">
      <c r="B18" s="13"/>
    </row>
    <row r="19" spans="2:2" s="7" customFormat="1" ht="15.9">
      <c r="B19" s="13"/>
    </row>
    <row r="20" spans="2:2" s="7" customFormat="1" ht="15.9">
      <c r="B20" s="13"/>
    </row>
    <row r="21" spans="2:2" s="7" customFormat="1" ht="15.9">
      <c r="B21" s="13"/>
    </row>
    <row r="22" spans="2:2" s="7" customFormat="1" ht="15.9">
      <c r="B22" s="13"/>
    </row>
    <row r="23" spans="2:2" s="7" customFormat="1" ht="15.9"/>
    <row r="24" spans="2:2" s="7" customFormat="1" ht="15.9"/>
    <row r="25" spans="2:2" s="7" customFormat="1" ht="15.9"/>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P50"/>
  <sheetViews>
    <sheetView workbookViewId="0">
      <selection activeCell="A2" sqref="A2"/>
    </sheetView>
  </sheetViews>
  <sheetFormatPr defaultRowHeight="15.9"/>
  <cols>
    <col min="1" max="1" width="19.3828125" style="7" customWidth="1"/>
    <col min="2" max="6" width="10.3046875" style="7" bestFit="1" customWidth="1"/>
    <col min="7" max="15" width="9.23046875" style="7"/>
    <col min="16" max="16" width="11.15234375" style="7" customWidth="1"/>
    <col min="17" max="17" width="9.23046875" style="7"/>
    <col min="18" max="18" width="1.84375" style="7" customWidth="1"/>
    <col min="19" max="19" width="9.23046875" style="7"/>
    <col min="20" max="20" width="1.69140625" style="7" customWidth="1"/>
    <col min="21" max="16384" width="9.23046875" style="7"/>
  </cols>
  <sheetData>
    <row r="1" spans="1:16" ht="20.6">
      <c r="A1" s="5" t="s">
        <v>521</v>
      </c>
    </row>
    <row r="3" spans="1:16">
      <c r="A3" s="7" t="s">
        <v>332</v>
      </c>
      <c r="B3" s="20"/>
    </row>
    <row r="5" spans="1:16">
      <c r="A5" s="8" t="s">
        <v>251</v>
      </c>
    </row>
    <row r="6" spans="1:16">
      <c r="F6" s="21"/>
    </row>
    <row r="7" spans="1:16">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c r="A8" s="7" t="s">
        <v>97</v>
      </c>
      <c r="B8" s="24">
        <v>16.977</v>
      </c>
      <c r="C8" s="24">
        <v>17.569407999999999</v>
      </c>
      <c r="D8" s="24">
        <v>18.579228999999998</v>
      </c>
      <c r="E8" s="24">
        <v>18.320481000000001</v>
      </c>
      <c r="F8" s="24">
        <v>19.652125000000002</v>
      </c>
      <c r="G8" s="24">
        <v>18.979315999999997</v>
      </c>
      <c r="H8" s="24">
        <v>19.310873000000001</v>
      </c>
      <c r="I8" s="24">
        <v>19.484000000000002</v>
      </c>
      <c r="J8" s="24">
        <v>19.469000000000001</v>
      </c>
      <c r="K8" s="24">
        <v>19.588999999999999</v>
      </c>
      <c r="L8" s="24">
        <v>19.959</v>
      </c>
      <c r="M8" s="24">
        <v>20.221</v>
      </c>
      <c r="N8" s="24">
        <v>20.050999999999998</v>
      </c>
      <c r="O8" s="24">
        <v>20.396999999999998</v>
      </c>
      <c r="P8" s="24">
        <v>20.853000000000002</v>
      </c>
    </row>
    <row r="9" spans="1:16">
      <c r="A9" s="7" t="s">
        <v>98</v>
      </c>
      <c r="B9" s="24">
        <v>17.835999999999999</v>
      </c>
      <c r="C9" s="24">
        <v>18.02</v>
      </c>
      <c r="D9" s="24">
        <v>18.622</v>
      </c>
      <c r="E9" s="24">
        <v>18.798999999999999</v>
      </c>
      <c r="F9" s="24">
        <v>19.594000000000001</v>
      </c>
      <c r="G9" s="24">
        <v>20.292000000000002</v>
      </c>
      <c r="H9" s="24">
        <v>20.681000000000001</v>
      </c>
      <c r="I9" s="24">
        <v>20.869</v>
      </c>
      <c r="J9" s="24">
        <v>21.175999999999998</v>
      </c>
      <c r="K9" s="24">
        <v>21.56</v>
      </c>
      <c r="L9" s="24">
        <v>21.637</v>
      </c>
      <c r="M9" s="24">
        <v>21.507000000000001</v>
      </c>
      <c r="N9" s="24">
        <v>21.844999999999999</v>
      </c>
      <c r="O9" s="24">
        <v>21.693999999999999</v>
      </c>
      <c r="P9" s="24">
        <v>21.677</v>
      </c>
    </row>
    <row r="11" spans="1:16">
      <c r="B11" s="15" t="s">
        <v>333</v>
      </c>
      <c r="C11" s="12"/>
      <c r="D11" s="12"/>
      <c r="E11" s="12"/>
      <c r="F11" s="12"/>
      <c r="G11" s="12"/>
      <c r="H11" s="12"/>
      <c r="I11" s="12"/>
      <c r="J11" s="12"/>
      <c r="K11" s="12"/>
      <c r="L11" s="12"/>
      <c r="M11" s="12"/>
      <c r="N11" s="12"/>
      <c r="O11" s="12"/>
    </row>
    <row r="12" spans="1:16">
      <c r="B12" s="12"/>
      <c r="C12" s="12"/>
      <c r="D12" s="12"/>
      <c r="E12" s="12"/>
      <c r="F12" s="12"/>
      <c r="G12" s="12"/>
      <c r="H12" s="12"/>
      <c r="I12" s="12"/>
      <c r="J12" s="12"/>
      <c r="K12" s="12"/>
      <c r="L12" s="12"/>
      <c r="M12" s="12"/>
      <c r="N12" s="12"/>
      <c r="O12" s="12"/>
    </row>
    <row r="13" spans="1:16">
      <c r="B13" s="12"/>
      <c r="C13" s="12"/>
      <c r="D13" s="12"/>
      <c r="E13" s="12"/>
      <c r="F13" s="12"/>
      <c r="G13" s="12"/>
      <c r="H13" s="12"/>
      <c r="I13" s="12"/>
      <c r="J13" s="12"/>
      <c r="K13" s="12"/>
      <c r="L13" s="12"/>
      <c r="M13" s="12"/>
      <c r="N13" s="12"/>
      <c r="O13" s="12"/>
    </row>
    <row r="14" spans="1:16">
      <c r="B14" s="12"/>
      <c r="C14" s="12"/>
      <c r="D14" s="12"/>
      <c r="E14" s="12"/>
      <c r="F14" s="12"/>
      <c r="G14" s="12"/>
      <c r="H14" s="12"/>
      <c r="I14" s="12"/>
      <c r="J14" s="12"/>
      <c r="K14" s="12"/>
      <c r="L14" s="12"/>
      <c r="M14" s="12"/>
      <c r="N14" s="12"/>
      <c r="O14" s="12"/>
    </row>
    <row r="15" spans="1:16">
      <c r="B15" s="12"/>
      <c r="C15" s="12"/>
      <c r="D15" s="12"/>
      <c r="E15" s="12"/>
      <c r="F15" s="12"/>
      <c r="G15" s="12"/>
      <c r="H15" s="12"/>
      <c r="I15" s="12"/>
      <c r="J15" s="12"/>
      <c r="K15" s="12"/>
      <c r="L15" s="12"/>
      <c r="M15" s="12"/>
      <c r="N15" s="12"/>
      <c r="O15" s="12"/>
    </row>
    <row r="16" spans="1:16">
      <c r="B16" s="12"/>
      <c r="C16" s="12"/>
      <c r="D16" s="12"/>
      <c r="E16" s="12"/>
      <c r="F16" s="12"/>
      <c r="G16" s="12"/>
      <c r="H16" s="12"/>
      <c r="I16" s="12"/>
      <c r="J16" s="12"/>
      <c r="K16" s="12"/>
      <c r="L16" s="12"/>
      <c r="M16" s="12"/>
      <c r="N16" s="12"/>
      <c r="O16" s="12"/>
    </row>
    <row r="17" spans="1:15">
      <c r="B17" s="12"/>
      <c r="C17" s="12"/>
      <c r="D17" s="12"/>
      <c r="E17" s="12"/>
      <c r="F17" s="12"/>
      <c r="G17" s="12"/>
      <c r="H17" s="12"/>
      <c r="I17" s="12"/>
      <c r="J17" s="12"/>
      <c r="K17" s="12"/>
      <c r="L17" s="12"/>
      <c r="M17" s="12"/>
      <c r="N17" s="12"/>
      <c r="O17" s="12"/>
    </row>
    <row r="18" spans="1:15">
      <c r="B18" s="12"/>
      <c r="C18" s="12"/>
      <c r="D18" s="12"/>
      <c r="E18" s="12"/>
      <c r="F18" s="12"/>
      <c r="G18" s="12"/>
      <c r="H18" s="12"/>
      <c r="I18" s="12"/>
      <c r="J18" s="12"/>
      <c r="K18" s="12"/>
      <c r="L18" s="12"/>
      <c r="M18" s="12"/>
      <c r="N18" s="12"/>
      <c r="O18" s="12"/>
    </row>
    <row r="19" spans="1:15">
      <c r="B19" s="12"/>
      <c r="C19" s="12"/>
      <c r="D19" s="12"/>
      <c r="E19" s="12"/>
      <c r="F19" s="12"/>
      <c r="G19" s="12"/>
      <c r="H19" s="12"/>
      <c r="I19" s="12"/>
      <c r="J19" s="12"/>
      <c r="K19" s="12"/>
      <c r="L19" s="12"/>
      <c r="M19" s="12"/>
      <c r="N19" s="12"/>
      <c r="O19" s="12"/>
    </row>
    <row r="20" spans="1:15">
      <c r="M20" s="12"/>
    </row>
    <row r="21" spans="1:15">
      <c r="B21" s="12"/>
      <c r="C21" s="12"/>
      <c r="D21" s="12"/>
      <c r="E21" s="12"/>
      <c r="F21" s="12"/>
      <c r="G21" s="12"/>
      <c r="H21" s="12"/>
      <c r="I21" s="12"/>
      <c r="J21" s="12"/>
      <c r="K21" s="12"/>
      <c r="L21" s="12"/>
      <c r="M21" s="12"/>
      <c r="N21" s="12"/>
      <c r="O21" s="12"/>
    </row>
    <row r="23" spans="1:15">
      <c r="A23" s="8"/>
    </row>
    <row r="26" spans="1:15">
      <c r="B26" s="13"/>
      <c r="C26" s="13"/>
      <c r="D26" s="13"/>
      <c r="E26" s="13"/>
      <c r="F26" s="13"/>
    </row>
    <row r="27" spans="1:15">
      <c r="B27" s="13"/>
      <c r="C27" s="13"/>
      <c r="D27" s="13"/>
      <c r="E27" s="13"/>
      <c r="F27" s="13"/>
    </row>
    <row r="28" spans="1:15">
      <c r="B28" s="13"/>
      <c r="C28" s="13"/>
      <c r="D28" s="13"/>
      <c r="E28" s="13"/>
      <c r="F28" s="13"/>
    </row>
    <row r="29" spans="1:15">
      <c r="B29" s="13"/>
      <c r="C29" s="13"/>
      <c r="D29" s="13"/>
      <c r="E29" s="13"/>
      <c r="F29" s="13"/>
    </row>
    <row r="30" spans="1:15">
      <c r="B30" s="13"/>
      <c r="C30" s="13"/>
      <c r="D30" s="13"/>
      <c r="E30" s="13"/>
      <c r="F30" s="13"/>
    </row>
    <row r="31" spans="1:15">
      <c r="B31" s="13"/>
      <c r="C31" s="13"/>
      <c r="D31" s="13"/>
      <c r="E31" s="13"/>
      <c r="F31" s="13"/>
    </row>
    <row r="32" spans="1:15">
      <c r="B32" s="13"/>
      <c r="C32" s="13"/>
      <c r="D32" s="13"/>
      <c r="E32" s="13"/>
      <c r="F32" s="13"/>
    </row>
    <row r="33" spans="2:9">
      <c r="B33" s="13"/>
      <c r="C33" s="13"/>
      <c r="D33" s="13"/>
      <c r="E33" s="13"/>
      <c r="F33" s="13"/>
    </row>
    <row r="34" spans="2:9">
      <c r="B34" s="13"/>
      <c r="C34" s="13"/>
      <c r="D34" s="13"/>
      <c r="E34" s="13"/>
      <c r="F34" s="13"/>
    </row>
    <row r="35" spans="2:9">
      <c r="B35" s="13"/>
      <c r="C35" s="13"/>
      <c r="D35" s="13"/>
      <c r="E35" s="13"/>
      <c r="F35" s="13"/>
    </row>
    <row r="36" spans="2:9">
      <c r="B36" s="13"/>
      <c r="C36" s="13"/>
      <c r="D36" s="13"/>
      <c r="E36" s="13"/>
      <c r="F36" s="13"/>
    </row>
    <row r="37" spans="2:9">
      <c r="B37" s="13"/>
      <c r="C37" s="13"/>
      <c r="D37" s="13"/>
      <c r="E37" s="13"/>
      <c r="F37" s="13"/>
    </row>
    <row r="38" spans="2:9">
      <c r="B38" s="13"/>
      <c r="C38" s="13"/>
      <c r="D38" s="13"/>
      <c r="E38" s="13"/>
      <c r="F38" s="13"/>
    </row>
    <row r="39" spans="2:9">
      <c r="B39" s="13"/>
      <c r="C39" s="13"/>
      <c r="D39" s="13"/>
      <c r="E39" s="13"/>
      <c r="F39" s="13"/>
    </row>
    <row r="41" spans="2:9">
      <c r="B41" s="22"/>
      <c r="C41" s="22"/>
      <c r="D41" s="22"/>
      <c r="E41" s="22"/>
      <c r="F41" s="22"/>
    </row>
    <row r="46" spans="2:9">
      <c r="I46" s="20"/>
    </row>
    <row r="47" spans="2:9">
      <c r="I47" s="23"/>
    </row>
    <row r="50" spans="9:9">
      <c r="I50" s="20"/>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A1:H32"/>
  <sheetViews>
    <sheetView workbookViewId="0">
      <selection activeCell="L22" sqref="L22"/>
    </sheetView>
  </sheetViews>
  <sheetFormatPr defaultRowHeight="15.9"/>
  <cols>
    <col min="1" max="1" width="9.23046875" style="7"/>
    <col min="2" max="2" width="19.84375" style="7" customWidth="1"/>
    <col min="3" max="3" width="21.84375" style="7" customWidth="1"/>
    <col min="4" max="4" width="10.921875" style="7" customWidth="1"/>
    <col min="5" max="5" width="11.15234375" style="7" customWidth="1"/>
    <col min="6" max="6" width="10.765625" style="7" customWidth="1"/>
    <col min="7" max="7" width="11.07421875" style="7" customWidth="1"/>
    <col min="8" max="9" width="10.3828125" style="7" customWidth="1"/>
    <col min="10" max="10" width="10.4609375" style="7" customWidth="1"/>
    <col min="11" max="16384" width="9.23046875" style="7"/>
  </cols>
  <sheetData>
    <row r="1" spans="1:5" ht="20.6">
      <c r="A1" s="5" t="s">
        <v>249</v>
      </c>
    </row>
    <row r="2" spans="1:5">
      <c r="A2" s="69"/>
      <c r="B2" s="69"/>
    </row>
    <row r="3" spans="1:5">
      <c r="A3" s="69" t="s">
        <v>63</v>
      </c>
      <c r="B3" s="75" t="s">
        <v>403</v>
      </c>
    </row>
    <row r="5" spans="1:5" ht="12.45" customHeight="1">
      <c r="B5" s="7" t="s">
        <v>252</v>
      </c>
      <c r="C5" s="138" t="s">
        <v>250</v>
      </c>
      <c r="E5" s="8" t="s">
        <v>404</v>
      </c>
    </row>
    <row r="6" spans="1:5">
      <c r="A6" s="141" t="s">
        <v>237</v>
      </c>
      <c r="B6" s="217">
        <v>1.0928789999999999</v>
      </c>
      <c r="C6" s="217">
        <v>1.5287200000000001</v>
      </c>
    </row>
    <row r="7" spans="1:5">
      <c r="A7" s="141" t="s">
        <v>238</v>
      </c>
      <c r="B7" s="217">
        <v>1.1322000000000001</v>
      </c>
      <c r="C7" s="217">
        <v>1.497225</v>
      </c>
    </row>
    <row r="8" spans="1:5">
      <c r="A8" s="141" t="s">
        <v>239</v>
      </c>
      <c r="B8" s="217">
        <v>1.16672</v>
      </c>
      <c r="C8" s="217">
        <v>1.484739</v>
      </c>
    </row>
    <row r="9" spans="1:5">
      <c r="A9" s="141" t="s">
        <v>240</v>
      </c>
      <c r="B9" s="217">
        <v>1.184922</v>
      </c>
      <c r="C9" s="217">
        <v>1.607478</v>
      </c>
    </row>
    <row r="10" spans="1:5">
      <c r="A10" s="141" t="s">
        <v>241</v>
      </c>
      <c r="B10" s="217">
        <v>1.283439</v>
      </c>
      <c r="C10" s="217">
        <v>1.7890779999999999</v>
      </c>
    </row>
    <row r="11" spans="1:5">
      <c r="A11" s="141" t="s">
        <v>199</v>
      </c>
      <c r="B11" s="217">
        <v>1.287296</v>
      </c>
      <c r="C11" s="217">
        <v>1.9098090000000001</v>
      </c>
    </row>
    <row r="12" spans="1:5">
      <c r="A12" s="141" t="s">
        <v>200</v>
      </c>
      <c r="B12" s="217">
        <v>1.2939350000000001</v>
      </c>
      <c r="C12" s="217">
        <v>2.0449619999999999</v>
      </c>
    </row>
    <row r="13" spans="1:5">
      <c r="A13" s="141" t="s">
        <v>201</v>
      </c>
      <c r="B13" s="217">
        <v>1.3744080000000001</v>
      </c>
      <c r="C13" s="217">
        <v>2.1062289999999999</v>
      </c>
    </row>
    <row r="14" spans="1:5">
      <c r="A14" s="141" t="s">
        <v>202</v>
      </c>
      <c r="B14" s="217">
        <v>1.7332099999999999</v>
      </c>
      <c r="C14" s="217">
        <v>2.3476720000000002</v>
      </c>
    </row>
    <row r="15" spans="1:5">
      <c r="A15" s="141" t="s">
        <v>203</v>
      </c>
      <c r="B15" s="217">
        <v>1.871801</v>
      </c>
      <c r="C15" s="217">
        <v>2.3829500000000001</v>
      </c>
    </row>
    <row r="16" spans="1:5">
      <c r="A16" s="141" t="s">
        <v>204</v>
      </c>
      <c r="B16" s="217">
        <v>1.8637840000000001</v>
      </c>
      <c r="C16" s="217">
        <v>2.4215610000000001</v>
      </c>
    </row>
    <row r="17" spans="1:8">
      <c r="A17" s="141" t="s">
        <v>205</v>
      </c>
      <c r="B17" s="217">
        <v>1.9802150000000001</v>
      </c>
      <c r="C17" s="217">
        <v>2.4656799999999999</v>
      </c>
    </row>
    <row r="18" spans="1:8">
      <c r="A18" s="141" t="s">
        <v>206</v>
      </c>
      <c r="B18" s="217">
        <v>1.9671259999999999</v>
      </c>
      <c r="C18" s="217">
        <v>2.4585029999999999</v>
      </c>
    </row>
    <row r="19" spans="1:8">
      <c r="A19" s="141" t="s">
        <v>207</v>
      </c>
      <c r="B19" s="217">
        <v>1.9183159999999999</v>
      </c>
      <c r="C19" s="217">
        <v>2.4583819999999998</v>
      </c>
    </row>
    <row r="20" spans="1:8">
      <c r="A20" s="141" t="s">
        <v>208</v>
      </c>
      <c r="B20" s="217">
        <v>2.0262929999999999</v>
      </c>
      <c r="C20" s="217">
        <v>2.5250439999999998</v>
      </c>
    </row>
    <row r="21" spans="1:8">
      <c r="A21" s="141" t="s">
        <v>209</v>
      </c>
      <c r="B21" s="217">
        <v>2.0926550000000002</v>
      </c>
      <c r="C21" s="217">
        <v>2.6014439999999999</v>
      </c>
    </row>
    <row r="22" spans="1:8">
      <c r="A22" s="141" t="s">
        <v>210</v>
      </c>
      <c r="B22" s="217">
        <v>2.169149</v>
      </c>
      <c r="C22" s="217">
        <v>2.5646179999999998</v>
      </c>
    </row>
    <row r="23" spans="1:8">
      <c r="A23" s="141" t="s">
        <v>211</v>
      </c>
      <c r="B23" s="217">
        <v>2.1934339999999999</v>
      </c>
      <c r="C23" s="217">
        <v>2.717695</v>
      </c>
    </row>
    <row r="24" spans="1:8">
      <c r="A24" s="141" t="s">
        <v>212</v>
      </c>
      <c r="B24" s="217">
        <v>2.2736770000000002</v>
      </c>
      <c r="C24" s="217">
        <v>2.8574000000000002</v>
      </c>
    </row>
    <row r="25" spans="1:8">
      <c r="A25" s="141" t="s">
        <v>213</v>
      </c>
      <c r="B25" s="217">
        <v>2.4089680000000002</v>
      </c>
      <c r="C25" s="217">
        <v>3.1319270000000001</v>
      </c>
    </row>
    <row r="26" spans="1:8">
      <c r="A26" s="141" t="s">
        <v>214</v>
      </c>
      <c r="B26" s="217">
        <v>2.6153659999999999</v>
      </c>
      <c r="C26" s="217">
        <v>3.4999389999999999</v>
      </c>
    </row>
    <row r="28" spans="1:8">
      <c r="B28" s="209"/>
      <c r="C28" s="209"/>
    </row>
    <row r="29" spans="1:8">
      <c r="E29" s="8"/>
    </row>
    <row r="30" spans="1:8">
      <c r="B30" s="12"/>
    </row>
    <row r="32" spans="1:8">
      <c r="H32" s="209"/>
    </row>
  </sheetData>
  <hyperlinks>
    <hyperlink ref="B3" r:id="rId1"/>
  </hyperlinks>
  <pageMargins left="0.7" right="0.7" top="0.75" bottom="0.75" header="0.3" footer="0.3"/>
  <pageSetup paperSize="9" orientation="portrait" r:id="rId2"/>
  <ignoredErrors>
    <ignoredError sqref="A6:A26" numberStoredAsText="1"/>
  </ignoredErrors>
  <drawing r:id="rId3"/>
</worksheet>
</file>

<file path=xl/worksheets/sheet31.xml><?xml version="1.0" encoding="utf-8"?>
<worksheet xmlns="http://schemas.openxmlformats.org/spreadsheetml/2006/main" xmlns:r="http://schemas.openxmlformats.org/officeDocument/2006/relationships">
  <dimension ref="A1:M26"/>
  <sheetViews>
    <sheetView workbookViewId="0">
      <selection activeCell="M6" sqref="M6"/>
    </sheetView>
  </sheetViews>
  <sheetFormatPr defaultRowHeight="15.9"/>
  <cols>
    <col min="1" max="1" width="10.53515625" style="7" bestFit="1" customWidth="1"/>
    <col min="2" max="2" width="11.3046875" style="7" customWidth="1"/>
    <col min="3" max="3" width="12.3828125" style="7" customWidth="1"/>
    <col min="4" max="4" width="12.4609375" style="7" customWidth="1"/>
    <col min="5" max="5" width="12.765625" style="7" customWidth="1"/>
    <col min="6" max="6" width="12.84375" style="7" bestFit="1" customWidth="1"/>
    <col min="7" max="7" width="9.23046875" style="7"/>
    <col min="8" max="8" width="12.69140625" style="7" customWidth="1"/>
    <col min="9" max="9" width="10.3046875" style="7" bestFit="1" customWidth="1"/>
    <col min="10" max="10" width="7.53515625" style="7" customWidth="1"/>
    <col min="11" max="11" width="1.15234375" style="7" customWidth="1"/>
    <col min="12" max="12" width="11" style="7" bestFit="1" customWidth="1"/>
    <col min="13" max="13" width="10.61328125" style="7" customWidth="1"/>
    <col min="14" max="14" width="12.4609375" style="7" bestFit="1" customWidth="1"/>
    <col min="15" max="15" width="11.07421875" style="7" customWidth="1"/>
    <col min="16" max="16" width="10.61328125" style="7" customWidth="1"/>
    <col min="17" max="17" width="6.15234375" style="7" customWidth="1"/>
    <col min="18" max="16384" width="9.23046875" style="7"/>
  </cols>
  <sheetData>
    <row r="1" spans="1:13" ht="20.6">
      <c r="A1" s="5" t="s">
        <v>407</v>
      </c>
    </row>
    <row r="3" spans="1:13">
      <c r="A3" s="69" t="s">
        <v>323</v>
      </c>
      <c r="B3" s="69" t="s">
        <v>411</v>
      </c>
      <c r="C3" s="69"/>
    </row>
    <row r="4" spans="1:13">
      <c r="A4" s="69"/>
      <c r="B4" s="75" t="s">
        <v>408</v>
      </c>
      <c r="C4" s="69"/>
    </row>
    <row r="5" spans="1:13">
      <c r="A5" s="69"/>
      <c r="B5" s="75" t="s">
        <v>31</v>
      </c>
      <c r="C5" s="69"/>
    </row>
    <row r="6" spans="1:13">
      <c r="A6" s="69"/>
      <c r="B6" s="75" t="s">
        <v>30</v>
      </c>
      <c r="C6" s="69"/>
    </row>
    <row r="7" spans="1:13">
      <c r="A7" s="69"/>
      <c r="B7" s="69" t="s">
        <v>412</v>
      </c>
      <c r="C7" s="69"/>
    </row>
    <row r="8" spans="1:13">
      <c r="A8" s="69"/>
      <c r="B8" s="69"/>
      <c r="C8" s="69"/>
    </row>
    <row r="9" spans="1:13">
      <c r="A9" s="69"/>
      <c r="B9" s="17" t="s">
        <v>33</v>
      </c>
      <c r="C9" s="17" t="s">
        <v>25</v>
      </c>
      <c r="D9" s="17" t="s">
        <v>26</v>
      </c>
      <c r="E9" s="17" t="s">
        <v>27</v>
      </c>
      <c r="F9" s="17" t="s">
        <v>28</v>
      </c>
      <c r="H9" s="8" t="s">
        <v>413</v>
      </c>
      <c r="M9" s="19"/>
    </row>
    <row r="10" spans="1:13">
      <c r="A10" s="48">
        <v>2006</v>
      </c>
      <c r="B10" s="72">
        <v>0.70399999999999996</v>
      </c>
      <c r="C10" s="72">
        <v>0.63800000000000001</v>
      </c>
      <c r="D10" s="72">
        <v>4.5999999999999996</v>
      </c>
      <c r="E10" s="72">
        <v>5.46</v>
      </c>
      <c r="F10" s="72">
        <v>11.46</v>
      </c>
      <c r="M10" s="19"/>
    </row>
    <row r="11" spans="1:13">
      <c r="A11" s="48">
        <v>2007</v>
      </c>
      <c r="B11" s="72">
        <v>0.70199999999999996</v>
      </c>
      <c r="C11" s="72">
        <v>0.67200000000000004</v>
      </c>
      <c r="D11" s="72">
        <v>4.79</v>
      </c>
      <c r="E11" s="72">
        <v>5.64</v>
      </c>
      <c r="F11" s="72">
        <v>12.66</v>
      </c>
      <c r="M11" s="19"/>
    </row>
    <row r="12" spans="1:13">
      <c r="A12" s="48">
        <v>2008</v>
      </c>
      <c r="B12" s="72">
        <v>0.70799999999999996</v>
      </c>
      <c r="C12" s="72">
        <v>0.7</v>
      </c>
      <c r="D12" s="72">
        <v>5.37</v>
      </c>
      <c r="E12" s="72">
        <v>6.04</v>
      </c>
      <c r="F12" s="72">
        <v>13.33</v>
      </c>
      <c r="M12" s="19"/>
    </row>
    <row r="13" spans="1:13">
      <c r="A13" s="48">
        <v>2009</v>
      </c>
      <c r="B13" s="72">
        <v>0.77</v>
      </c>
      <c r="C13" s="72">
        <v>0.72899999999999998</v>
      </c>
      <c r="D13" s="72">
        <v>5.26</v>
      </c>
      <c r="E13" s="72">
        <v>5.9</v>
      </c>
      <c r="F13" s="72">
        <v>13.11</v>
      </c>
      <c r="M13" s="19"/>
    </row>
    <row r="14" spans="1:13">
      <c r="A14" s="48">
        <v>2010</v>
      </c>
      <c r="B14" s="72">
        <v>0.77800000000000002</v>
      </c>
      <c r="C14" s="72">
        <v>0.878</v>
      </c>
      <c r="D14" s="72">
        <v>5.12</v>
      </c>
      <c r="E14" s="72">
        <v>6</v>
      </c>
      <c r="F14" s="72">
        <v>13.37</v>
      </c>
      <c r="M14" s="19"/>
    </row>
    <row r="15" spans="1:13">
      <c r="A15" s="48">
        <v>2011</v>
      </c>
      <c r="B15" s="72">
        <v>0.77700000000000002</v>
      </c>
      <c r="C15" s="72">
        <v>0.96699999999999997</v>
      </c>
      <c r="D15" s="72">
        <v>5.14</v>
      </c>
      <c r="E15" s="72">
        <v>5.59</v>
      </c>
      <c r="F15" s="72">
        <v>13.7</v>
      </c>
      <c r="M15" s="19"/>
    </row>
    <row r="16" spans="1:13">
      <c r="A16" s="48">
        <v>2012</v>
      </c>
      <c r="B16" s="72">
        <v>0.85399999999999998</v>
      </c>
      <c r="C16" s="72">
        <v>1.1559999999999999</v>
      </c>
      <c r="D16" s="72">
        <v>5.3</v>
      </c>
      <c r="E16" s="72">
        <v>5.49</v>
      </c>
      <c r="F16" s="72">
        <v>14.16</v>
      </c>
      <c r="M16" s="19"/>
    </row>
    <row r="17" spans="1:13">
      <c r="A17" s="48">
        <v>2013</v>
      </c>
      <c r="B17" s="72">
        <v>0.85799999999999998</v>
      </c>
      <c r="C17" s="72">
        <v>1.22</v>
      </c>
      <c r="D17" s="72">
        <v>5.48</v>
      </c>
      <c r="E17" s="72">
        <v>5.58</v>
      </c>
      <c r="F17" s="72">
        <v>14.86</v>
      </c>
      <c r="M17" s="19"/>
    </row>
    <row r="18" spans="1:13">
      <c r="A18" s="48">
        <v>2014</v>
      </c>
      <c r="B18" s="72">
        <v>0.85299999999999998</v>
      </c>
      <c r="C18" s="72">
        <v>1.321</v>
      </c>
      <c r="D18" s="72">
        <v>5.42</v>
      </c>
      <c r="E18" s="72">
        <v>5.78</v>
      </c>
      <c r="F18" s="72">
        <v>15.35</v>
      </c>
      <c r="M18" s="19"/>
    </row>
    <row r="19" spans="1:13">
      <c r="A19" s="48">
        <v>2015</v>
      </c>
      <c r="B19" s="72">
        <v>0.86199999999999999</v>
      </c>
      <c r="C19" s="72">
        <v>1.5089999999999999</v>
      </c>
      <c r="D19" s="72">
        <v>5.54</v>
      </c>
      <c r="E19" s="72">
        <v>5.93</v>
      </c>
      <c r="F19" s="72">
        <v>16.34</v>
      </c>
      <c r="M19" s="19"/>
    </row>
    <row r="20" spans="1:13">
      <c r="A20" s="222">
        <v>2016</v>
      </c>
      <c r="B20" s="72">
        <v>0.91</v>
      </c>
      <c r="C20" s="72">
        <v>1.651</v>
      </c>
      <c r="D20" s="72">
        <v>5.85</v>
      </c>
      <c r="E20" s="72">
        <v>6.31</v>
      </c>
      <c r="F20" s="72">
        <v>18.3</v>
      </c>
    </row>
    <row r="22" spans="1:13">
      <c r="A22" s="8" t="s">
        <v>409</v>
      </c>
    </row>
    <row r="23" spans="1:13">
      <c r="A23" s="69"/>
      <c r="B23" s="69"/>
    </row>
    <row r="24" spans="1:13">
      <c r="A24" s="75" t="s">
        <v>410</v>
      </c>
      <c r="B24" s="69"/>
    </row>
    <row r="25" spans="1:13">
      <c r="A25" s="69"/>
      <c r="B25" s="69"/>
    </row>
    <row r="26" spans="1:13">
      <c r="A26" s="20"/>
    </row>
  </sheetData>
  <sortState ref="A124:B150">
    <sortCondition descending="1" ref="B124:B150"/>
  </sortState>
  <hyperlinks>
    <hyperlink ref="B4" r:id="rId1"/>
    <hyperlink ref="B5" r:id="rId2"/>
    <hyperlink ref="B6" r:id="rId3"/>
  </hyperlinks>
  <pageMargins left="0.7" right="0.7" top="0.75" bottom="0.75" header="0.3" footer="0.3"/>
  <pageSetup paperSize="9" orientation="portrait" r:id="rId4"/>
  <drawing r:id="rId5"/>
</worksheet>
</file>

<file path=xl/worksheets/sheet32.xml><?xml version="1.0" encoding="utf-8"?>
<worksheet xmlns="http://schemas.openxmlformats.org/spreadsheetml/2006/main" xmlns:r="http://schemas.openxmlformats.org/officeDocument/2006/relationships">
  <dimension ref="A1:D34"/>
  <sheetViews>
    <sheetView topLeftCell="A4" workbookViewId="0">
      <selection activeCell="B3" sqref="B3"/>
    </sheetView>
  </sheetViews>
  <sheetFormatPr defaultRowHeight="15.9"/>
  <cols>
    <col min="1" max="1" width="17.765625" style="7" customWidth="1"/>
    <col min="2" max="16384" width="9.23046875" style="7"/>
  </cols>
  <sheetData>
    <row r="1" spans="1:4" ht="20.6">
      <c r="A1" s="5" t="s">
        <v>405</v>
      </c>
    </row>
    <row r="3" spans="1:4">
      <c r="A3" s="7" t="s">
        <v>63</v>
      </c>
      <c r="B3" s="7" t="s">
        <v>526</v>
      </c>
    </row>
    <row r="5" spans="1:4">
      <c r="A5" s="7" t="s">
        <v>76</v>
      </c>
      <c r="B5" s="62">
        <v>865023</v>
      </c>
      <c r="D5" s="8" t="s">
        <v>406</v>
      </c>
    </row>
    <row r="6" spans="1:4">
      <c r="A6" s="7" t="s">
        <v>75</v>
      </c>
      <c r="B6" s="62">
        <v>566431</v>
      </c>
    </row>
    <row r="7" spans="1:4">
      <c r="A7" s="7" t="s">
        <v>216</v>
      </c>
      <c r="B7" s="62">
        <v>515727</v>
      </c>
    </row>
    <row r="8" spans="1:4">
      <c r="A8" s="7" t="s">
        <v>215</v>
      </c>
      <c r="B8" s="62">
        <v>411661</v>
      </c>
    </row>
    <row r="9" spans="1:4">
      <c r="A9" s="7" t="s">
        <v>298</v>
      </c>
      <c r="B9" s="62">
        <v>320000</v>
      </c>
    </row>
    <row r="10" spans="1:4">
      <c r="A10" s="7" t="s">
        <v>79</v>
      </c>
      <c r="B10" s="62">
        <v>300000</v>
      </c>
    </row>
    <row r="11" spans="1:4">
      <c r="A11" s="7" t="s">
        <v>258</v>
      </c>
      <c r="B11" s="62">
        <v>289836</v>
      </c>
    </row>
    <row r="12" spans="1:4">
      <c r="A12" s="7" t="s">
        <v>257</v>
      </c>
      <c r="B12" s="62">
        <v>266905</v>
      </c>
    </row>
    <row r="13" spans="1:4">
      <c r="A13" s="7" t="s">
        <v>255</v>
      </c>
      <c r="B13" s="62">
        <v>222983</v>
      </c>
    </row>
    <row r="14" spans="1:4">
      <c r="A14" s="7" t="s">
        <v>89</v>
      </c>
      <c r="B14" s="62">
        <v>150000</v>
      </c>
    </row>
    <row r="15" spans="1:4">
      <c r="A15" s="7" t="s">
        <v>292</v>
      </c>
      <c r="B15" s="62">
        <v>90000</v>
      </c>
    </row>
    <row r="16" spans="1:4">
      <c r="A16" s="7" t="s">
        <v>293</v>
      </c>
      <c r="B16" s="62">
        <v>90000</v>
      </c>
    </row>
    <row r="17" spans="1:2">
      <c r="A17" s="7" t="s">
        <v>500</v>
      </c>
      <c r="B17" s="62">
        <v>80000</v>
      </c>
    </row>
    <row r="18" spans="1:2">
      <c r="A18" s="7" t="s">
        <v>301</v>
      </c>
      <c r="B18" s="62">
        <v>50000</v>
      </c>
    </row>
    <row r="19" spans="1:2">
      <c r="A19" s="7" t="s">
        <v>304</v>
      </c>
      <c r="B19" s="62">
        <v>40000</v>
      </c>
    </row>
    <row r="20" spans="1:2">
      <c r="A20" s="7" t="s">
        <v>300</v>
      </c>
      <c r="B20" s="62">
        <v>37735</v>
      </c>
    </row>
    <row r="21" spans="1:2">
      <c r="A21" s="7" t="s">
        <v>78</v>
      </c>
      <c r="B21" s="62">
        <v>30000</v>
      </c>
    </row>
    <row r="22" spans="1:2">
      <c r="A22" s="7" t="s">
        <v>299</v>
      </c>
      <c r="B22" s="62">
        <v>20000</v>
      </c>
    </row>
    <row r="23" spans="1:2">
      <c r="A23" s="7" t="s">
        <v>303</v>
      </c>
      <c r="B23" s="62">
        <v>20000</v>
      </c>
    </row>
    <row r="24" spans="1:2">
      <c r="A24" s="7" t="s">
        <v>305</v>
      </c>
      <c r="B24" s="62">
        <v>20000</v>
      </c>
    </row>
    <row r="25" spans="1:2">
      <c r="A25" s="7" t="s">
        <v>96</v>
      </c>
      <c r="B25" s="62">
        <v>10000</v>
      </c>
    </row>
    <row r="26" spans="1:2">
      <c r="A26" s="7" t="s">
        <v>291</v>
      </c>
      <c r="B26" s="62">
        <v>5000</v>
      </c>
    </row>
    <row r="27" spans="1:2">
      <c r="A27" s="7" t="s">
        <v>295</v>
      </c>
      <c r="B27" s="62">
        <v>5000</v>
      </c>
    </row>
    <row r="28" spans="1:2">
      <c r="A28" s="7" t="s">
        <v>316</v>
      </c>
      <c r="B28" s="62">
        <v>5000</v>
      </c>
    </row>
    <row r="29" spans="1:2">
      <c r="A29" s="7" t="s">
        <v>317</v>
      </c>
      <c r="B29" s="62">
        <v>5000</v>
      </c>
    </row>
    <row r="30" spans="1:2">
      <c r="A30" s="7" t="s">
        <v>318</v>
      </c>
      <c r="B30" s="62">
        <v>5000</v>
      </c>
    </row>
    <row r="31" spans="1:2">
      <c r="A31" s="7" t="s">
        <v>296</v>
      </c>
      <c r="B31" s="62">
        <v>5000</v>
      </c>
    </row>
    <row r="32" spans="1:2">
      <c r="A32" s="7" t="s">
        <v>297</v>
      </c>
      <c r="B32" s="62">
        <v>5000</v>
      </c>
    </row>
    <row r="33" spans="1:2">
      <c r="A33" s="7" t="s">
        <v>302</v>
      </c>
      <c r="B33" s="62">
        <v>5000</v>
      </c>
    </row>
    <row r="34" spans="1:2">
      <c r="A34" s="7" t="s">
        <v>294</v>
      </c>
      <c r="B34" s="62">
        <v>5000</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G34"/>
  <sheetViews>
    <sheetView workbookViewId="0">
      <selection activeCell="O21" sqref="O21"/>
    </sheetView>
  </sheetViews>
  <sheetFormatPr defaultRowHeight="15.9"/>
  <cols>
    <col min="1" max="1" width="9.23046875" style="7"/>
    <col min="2" max="3" width="11.3046875" style="7" bestFit="1" customWidth="1"/>
    <col min="4" max="16384" width="9.23046875" style="7"/>
  </cols>
  <sheetData>
    <row r="1" spans="1:7" ht="20.6">
      <c r="A1" s="5" t="s">
        <v>379</v>
      </c>
      <c r="E1" s="6"/>
      <c r="F1" s="6"/>
      <c r="G1" s="6"/>
    </row>
    <row r="2" spans="1:7">
      <c r="E2" s="6"/>
      <c r="F2" s="6"/>
      <c r="G2" s="6"/>
    </row>
    <row r="3" spans="1:7">
      <c r="A3" s="7" t="s">
        <v>323</v>
      </c>
      <c r="B3" s="143" t="s">
        <v>313</v>
      </c>
      <c r="E3" s="6"/>
      <c r="F3" s="6"/>
      <c r="G3" s="6"/>
    </row>
    <row r="4" spans="1:7">
      <c r="B4" s="143" t="s">
        <v>374</v>
      </c>
      <c r="E4" s="6"/>
      <c r="F4" s="6"/>
      <c r="G4" s="6"/>
    </row>
    <row r="5" spans="1:7">
      <c r="E5" s="6"/>
      <c r="F5" s="6"/>
      <c r="G5" s="6"/>
    </row>
    <row r="6" spans="1:7">
      <c r="B6" s="17" t="s">
        <v>2</v>
      </c>
      <c r="C6" s="17" t="s">
        <v>3</v>
      </c>
      <c r="E6" s="8" t="s">
        <v>378</v>
      </c>
    </row>
    <row r="7" spans="1:7">
      <c r="A7" s="7">
        <v>1989</v>
      </c>
      <c r="B7" s="131">
        <v>60147</v>
      </c>
      <c r="C7" s="131">
        <v>62931</v>
      </c>
    </row>
    <row r="8" spans="1:7">
      <c r="A8" s="7">
        <v>1990</v>
      </c>
      <c r="B8" s="131">
        <v>64683</v>
      </c>
      <c r="C8" s="131">
        <v>69420</v>
      </c>
    </row>
    <row r="9" spans="1:7">
      <c r="A9" s="7">
        <v>1991</v>
      </c>
      <c r="B9" s="131">
        <v>54384</v>
      </c>
      <c r="C9" s="131">
        <v>71423</v>
      </c>
    </row>
    <row r="10" spans="1:7">
      <c r="A10" s="7">
        <v>1992</v>
      </c>
      <c r="B10" s="131">
        <v>55149</v>
      </c>
      <c r="C10" s="131">
        <v>78625</v>
      </c>
    </row>
    <row r="11" spans="1:7">
      <c r="A11" s="7">
        <v>1993</v>
      </c>
      <c r="B11" s="131">
        <v>64540</v>
      </c>
      <c r="C11" s="131">
        <v>83444</v>
      </c>
    </row>
    <row r="12" spans="1:7">
      <c r="A12" s="7">
        <v>1994</v>
      </c>
      <c r="B12" s="131">
        <v>78801</v>
      </c>
      <c r="C12" s="131">
        <v>92522</v>
      </c>
    </row>
    <row r="13" spans="1:7">
      <c r="A13" s="7">
        <v>1995</v>
      </c>
      <c r="B13" s="131">
        <v>93639</v>
      </c>
      <c r="C13" s="131">
        <v>92898</v>
      </c>
    </row>
    <row r="14" spans="1:7">
      <c r="A14" s="7">
        <v>1996</v>
      </c>
      <c r="B14" s="131">
        <v>90011</v>
      </c>
      <c r="C14" s="131">
        <v>89916</v>
      </c>
    </row>
    <row r="15" spans="1:7">
      <c r="A15" s="7">
        <v>1997</v>
      </c>
      <c r="B15" s="131">
        <v>90927</v>
      </c>
      <c r="C15" s="131">
        <v>85946</v>
      </c>
    </row>
    <row r="16" spans="1:7">
      <c r="A16" s="7">
        <v>1998</v>
      </c>
      <c r="B16" s="131">
        <v>89494</v>
      </c>
      <c r="C16" s="131">
        <v>101302</v>
      </c>
    </row>
    <row r="17" spans="1:3">
      <c r="A17" s="7">
        <v>1999</v>
      </c>
      <c r="B17" s="131">
        <v>89959</v>
      </c>
      <c r="C17" s="131">
        <v>90830</v>
      </c>
    </row>
    <row r="18" spans="1:3">
      <c r="A18" s="7">
        <v>2000</v>
      </c>
      <c r="B18" s="131">
        <v>92230</v>
      </c>
      <c r="C18" s="131">
        <v>91980</v>
      </c>
    </row>
    <row r="19" spans="1:3">
      <c r="A19" s="7">
        <v>2001</v>
      </c>
      <c r="B19" s="131">
        <v>88046</v>
      </c>
      <c r="C19" s="131">
        <v>91352</v>
      </c>
    </row>
    <row r="20" spans="1:3">
      <c r="A20" s="7">
        <v>2002</v>
      </c>
      <c r="B20" s="131">
        <v>82654</v>
      </c>
      <c r="C20" s="131">
        <v>93738</v>
      </c>
    </row>
    <row r="21" spans="1:3">
      <c r="A21" s="7">
        <v>2003</v>
      </c>
      <c r="B21" s="131">
        <v>88204</v>
      </c>
      <c r="C21" s="131">
        <v>95757</v>
      </c>
    </row>
    <row r="22" spans="1:3">
      <c r="A22" s="7">
        <v>2004</v>
      </c>
      <c r="B22" s="131">
        <v>95734</v>
      </c>
      <c r="C22" s="131">
        <v>98376</v>
      </c>
    </row>
    <row r="23" spans="1:3">
      <c r="A23" s="7">
        <v>2005</v>
      </c>
      <c r="B23" s="131">
        <v>106089</v>
      </c>
      <c r="C23" s="131">
        <v>104043</v>
      </c>
    </row>
    <row r="24" spans="1:3">
      <c r="A24" s="7">
        <v>2006</v>
      </c>
      <c r="B24" s="131">
        <v>106104</v>
      </c>
      <c r="C24" s="131">
        <v>106528</v>
      </c>
    </row>
    <row r="25" spans="1:3">
      <c r="A25" s="7">
        <v>2007</v>
      </c>
      <c r="B25" s="131">
        <v>104446</v>
      </c>
      <c r="C25" s="131">
        <v>104116</v>
      </c>
    </row>
    <row r="26" spans="1:3">
      <c r="A26" s="7">
        <v>2008</v>
      </c>
      <c r="B26" s="131">
        <v>104583</v>
      </c>
      <c r="C26" s="131">
        <v>99249</v>
      </c>
    </row>
    <row r="27" spans="1:3">
      <c r="A27" s="7">
        <v>2009</v>
      </c>
      <c r="B27" s="131">
        <v>88540</v>
      </c>
      <c r="C27" s="131">
        <v>92036</v>
      </c>
    </row>
    <row r="28" spans="1:3">
      <c r="A28" s="7">
        <v>2010</v>
      </c>
      <c r="B28" s="131">
        <v>90891</v>
      </c>
      <c r="C28" s="131">
        <v>100372</v>
      </c>
    </row>
    <row r="29" spans="1:3">
      <c r="A29" s="7">
        <v>2011</v>
      </c>
      <c r="B29" s="131">
        <v>96676</v>
      </c>
      <c r="C29" s="131">
        <v>98113</v>
      </c>
    </row>
    <row r="30" spans="1:3">
      <c r="A30" s="7">
        <v>2012</v>
      </c>
      <c r="B30" s="131">
        <v>95707</v>
      </c>
      <c r="C30" s="131">
        <v>102760</v>
      </c>
    </row>
    <row r="31" spans="1:3">
      <c r="A31" s="7">
        <v>2013</v>
      </c>
      <c r="B31" s="131">
        <v>91406</v>
      </c>
      <c r="C31" s="131">
        <v>108803</v>
      </c>
    </row>
    <row r="32" spans="1:3">
      <c r="A32" s="7">
        <v>2014</v>
      </c>
      <c r="B32" s="131">
        <v>94420</v>
      </c>
      <c r="C32" s="131">
        <v>103510</v>
      </c>
    </row>
    <row r="33" spans="1:3">
      <c r="A33" s="7">
        <v>2015</v>
      </c>
      <c r="B33" s="131">
        <v>97762</v>
      </c>
      <c r="C33" s="131">
        <v>106608</v>
      </c>
    </row>
    <row r="34" spans="1:3">
      <c r="A34" s="7">
        <v>2016</v>
      </c>
      <c r="B34" s="131">
        <v>95007</v>
      </c>
      <c r="C34" s="131">
        <v>112610</v>
      </c>
    </row>
  </sheetData>
  <hyperlinks>
    <hyperlink ref="B3" r:id="rId1"/>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dimension ref="A1:K62"/>
  <sheetViews>
    <sheetView workbookViewId="0">
      <selection activeCell="O23" sqref="O23"/>
    </sheetView>
  </sheetViews>
  <sheetFormatPr defaultRowHeight="15.9"/>
  <cols>
    <col min="1" max="1" width="21.84375" style="7" customWidth="1"/>
    <col min="2" max="16384" width="9.23046875" style="7"/>
  </cols>
  <sheetData>
    <row r="1" spans="1:11" ht="20.6">
      <c r="A1" s="5" t="s">
        <v>414</v>
      </c>
    </row>
    <row r="3" spans="1:11">
      <c r="A3" s="69" t="s">
        <v>63</v>
      </c>
      <c r="B3" s="75" t="s">
        <v>197</v>
      </c>
      <c r="C3" s="69"/>
      <c r="D3" s="69"/>
    </row>
    <row r="5" spans="1:11">
      <c r="B5" s="138" t="s">
        <v>131</v>
      </c>
      <c r="C5" s="138" t="s">
        <v>132</v>
      </c>
      <c r="D5" s="138" t="s">
        <v>181</v>
      </c>
      <c r="E5" s="138" t="s">
        <v>182</v>
      </c>
      <c r="F5" s="138" t="s">
        <v>183</v>
      </c>
      <c r="G5" s="138" t="s">
        <v>184</v>
      </c>
      <c r="H5" s="138" t="s">
        <v>185</v>
      </c>
      <c r="I5" s="138" t="s">
        <v>186</v>
      </c>
      <c r="J5" s="138" t="s">
        <v>187</v>
      </c>
      <c r="K5" s="138" t="s">
        <v>172</v>
      </c>
    </row>
    <row r="6" spans="1:11">
      <c r="A6" s="7" t="s">
        <v>188</v>
      </c>
      <c r="B6" s="138">
        <v>1080</v>
      </c>
      <c r="C6" s="138">
        <v>1100</v>
      </c>
      <c r="D6" s="138">
        <v>1000</v>
      </c>
      <c r="E6" s="138">
        <v>1050</v>
      </c>
      <c r="F6" s="138">
        <v>1050</v>
      </c>
      <c r="G6" s="138">
        <v>1030</v>
      </c>
      <c r="H6" s="138">
        <v>970</v>
      </c>
      <c r="I6" s="138">
        <v>940</v>
      </c>
      <c r="J6" s="138">
        <v>920</v>
      </c>
      <c r="K6" s="138">
        <v>930</v>
      </c>
    </row>
    <row r="7" spans="1:11">
      <c r="A7" s="7" t="s">
        <v>189</v>
      </c>
      <c r="B7" s="138">
        <v>180</v>
      </c>
      <c r="C7" s="138">
        <v>110</v>
      </c>
      <c r="D7" s="138">
        <v>79</v>
      </c>
      <c r="E7" s="138">
        <v>82</v>
      </c>
      <c r="F7" s="138">
        <v>83</v>
      </c>
      <c r="G7" s="138">
        <v>82</v>
      </c>
      <c r="H7" s="138">
        <v>86</v>
      </c>
      <c r="I7" s="138">
        <v>84</v>
      </c>
      <c r="J7" s="138">
        <v>80</v>
      </c>
      <c r="K7" s="138">
        <v>73</v>
      </c>
    </row>
    <row r="9" spans="1:11">
      <c r="B9" s="8" t="s">
        <v>415</v>
      </c>
    </row>
    <row r="58" spans="1:3">
      <c r="A58" s="8"/>
    </row>
    <row r="61" spans="1:3">
      <c r="B61" s="63"/>
      <c r="C61" s="63"/>
    </row>
    <row r="62" spans="1:3">
      <c r="B62" s="63"/>
      <c r="C62" s="63"/>
    </row>
  </sheetData>
  <hyperlinks>
    <hyperlink ref="B3" r:id="rId1"/>
  </hyperlinks>
  <pageMargins left="0.7" right="0.7" top="0.75" bottom="0.75" header="0.3" footer="0.3"/>
  <pageSetup paperSize="9" orientation="portrait" r:id="rId2"/>
  <drawing r:id="rId3"/>
</worksheet>
</file>

<file path=xl/worksheets/sheet35.xml><?xml version="1.0" encoding="utf-8"?>
<worksheet xmlns="http://schemas.openxmlformats.org/spreadsheetml/2006/main" xmlns:r="http://schemas.openxmlformats.org/officeDocument/2006/relationships">
  <dimension ref="A1:Y14"/>
  <sheetViews>
    <sheetView topLeftCell="A9" workbookViewId="0">
      <selection activeCell="Y33" sqref="Y33"/>
    </sheetView>
  </sheetViews>
  <sheetFormatPr defaultRowHeight="15.9"/>
  <cols>
    <col min="1" max="1" width="9.23046875" style="7"/>
    <col min="2" max="2" width="15.53515625" style="7" customWidth="1"/>
    <col min="3" max="14" width="9.23046875" style="7"/>
    <col min="15" max="15" width="15.3828125" style="7" customWidth="1"/>
    <col min="16" max="16384" width="9.23046875" style="7"/>
  </cols>
  <sheetData>
    <row r="1" spans="1:25" ht="20.6">
      <c r="A1" s="5" t="s">
        <v>306</v>
      </c>
    </row>
    <row r="2" spans="1:25" s="69" customFormat="1"/>
    <row r="3" spans="1:25" s="69" customFormat="1">
      <c r="A3" s="69" t="s">
        <v>63</v>
      </c>
      <c r="B3" s="75" t="s">
        <v>416</v>
      </c>
      <c r="N3" s="69" t="s">
        <v>63</v>
      </c>
      <c r="O3" s="75" t="s">
        <v>417</v>
      </c>
    </row>
    <row r="5" spans="1:2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0.28999999999999998</v>
      </c>
      <c r="U7" s="228">
        <v>0.28999999999999998</v>
      </c>
      <c r="V7" s="228">
        <v>0.27</v>
      </c>
      <c r="W7" s="228">
        <v>0.28363411222454077</v>
      </c>
      <c r="X7" s="228">
        <v>0.26005815360905321</v>
      </c>
      <c r="Y7" s="228">
        <v>0.27896632259318821</v>
      </c>
    </row>
    <row r="8" spans="1:25">
      <c r="A8" s="6"/>
      <c r="B8" s="227" t="s">
        <v>143</v>
      </c>
      <c r="C8" s="228">
        <v>0.12</v>
      </c>
      <c r="D8" s="228">
        <v>7.0000000000000007E-2</v>
      </c>
      <c r="E8" s="228">
        <v>0.05</v>
      </c>
      <c r="F8" s="228">
        <v>0.04</v>
      </c>
      <c r="G8" s="228">
        <v>0.04</v>
      </c>
      <c r="H8" s="228">
        <v>0.03</v>
      </c>
      <c r="I8" s="228">
        <v>0.03</v>
      </c>
      <c r="J8" s="228">
        <v>2.9660118490801374E-2</v>
      </c>
      <c r="K8" s="228">
        <v>2.2502370183127833E-2</v>
      </c>
      <c r="L8" s="228">
        <v>2.1066910275306865E-2</v>
      </c>
      <c r="M8" s="6"/>
      <c r="N8" s="6"/>
      <c r="O8" s="227" t="s">
        <v>143</v>
      </c>
      <c r="P8" s="228">
        <v>0.19</v>
      </c>
      <c r="Q8" s="228">
        <v>0.11</v>
      </c>
      <c r="R8" s="228">
        <v>0.05</v>
      </c>
      <c r="S8" s="228">
        <v>0.05</v>
      </c>
      <c r="T8" s="228">
        <v>0.04</v>
      </c>
      <c r="U8" s="228">
        <v>0.04</v>
      </c>
      <c r="V8" s="228">
        <v>0.04</v>
      </c>
      <c r="W8" s="228">
        <v>3.4923983581370811E-2</v>
      </c>
      <c r="X8" s="228">
        <v>3.5246270463251607E-2</v>
      </c>
      <c r="Y8" s="228">
        <v>3.3565031588008998E-2</v>
      </c>
    </row>
    <row r="9" spans="1:25">
      <c r="A9" s="6"/>
      <c r="B9" s="227" t="s">
        <v>144</v>
      </c>
      <c r="C9" s="228">
        <v>0.32</v>
      </c>
      <c r="D9" s="228">
        <v>0.47000000000000003</v>
      </c>
      <c r="E9" s="228">
        <v>0.56000000000000005</v>
      </c>
      <c r="F9" s="228">
        <v>0.57000000000000006</v>
      </c>
      <c r="G9" s="228">
        <v>0.56000000000000005</v>
      </c>
      <c r="H9" s="228">
        <v>0.57999999999999996</v>
      </c>
      <c r="I9" s="228">
        <v>0.59</v>
      </c>
      <c r="J9" s="228">
        <v>0.59249142500779539</v>
      </c>
      <c r="K9" s="228">
        <v>0.57924610175144053</v>
      </c>
      <c r="L9" s="228">
        <v>0.57000000000000006</v>
      </c>
      <c r="M9" s="6"/>
      <c r="N9" s="6"/>
      <c r="O9" s="227" t="s">
        <v>144</v>
      </c>
      <c r="P9" s="228">
        <v>0.21000000000000002</v>
      </c>
      <c r="Q9" s="228">
        <v>0.35</v>
      </c>
      <c r="R9" s="228">
        <v>0.35</v>
      </c>
      <c r="S9" s="228">
        <v>0.37</v>
      </c>
      <c r="T9" s="228">
        <v>0.33999999999999997</v>
      </c>
      <c r="U9" s="228">
        <v>0.35</v>
      </c>
      <c r="V9" s="228">
        <v>0.34</v>
      </c>
      <c r="W9" s="228">
        <v>0.30445550230457014</v>
      </c>
      <c r="X9" s="228">
        <v>0.32425326109251912</v>
      </c>
      <c r="Y9" s="228">
        <v>0.32</v>
      </c>
    </row>
    <row r="10" spans="1:25">
      <c r="A10" s="6"/>
      <c r="B10" s="227" t="s">
        <v>84</v>
      </c>
      <c r="C10" s="228">
        <v>0.13</v>
      </c>
      <c r="D10" s="228">
        <v>0.15</v>
      </c>
      <c r="E10" s="228">
        <v>0.12000000000000001</v>
      </c>
      <c r="F10" s="228">
        <v>0.14000000000000001</v>
      </c>
      <c r="G10" s="228">
        <v>0.15</v>
      </c>
      <c r="H10" s="228">
        <v>0.13999999999999999</v>
      </c>
      <c r="I10" s="228">
        <v>0.15</v>
      </c>
      <c r="J10" s="228">
        <v>0.13456813221078889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c r="A11" s="6"/>
      <c r="B11" s="227"/>
      <c r="C11" s="227"/>
      <c r="D11" s="227"/>
      <c r="E11" s="227"/>
      <c r="F11" s="226"/>
      <c r="G11" s="226"/>
      <c r="H11" s="226"/>
      <c r="I11" s="226"/>
      <c r="J11" s="226"/>
      <c r="K11" s="226"/>
      <c r="L11" s="226"/>
      <c r="M11" s="6"/>
      <c r="N11" s="6"/>
      <c r="O11" s="227" t="s">
        <v>83</v>
      </c>
      <c r="P11" s="232">
        <v>0.04</v>
      </c>
      <c r="Q11" s="232">
        <v>7.0000000000000007E-2</v>
      </c>
      <c r="R11" s="232">
        <v>0.05</v>
      </c>
      <c r="S11" s="228">
        <v>0.04</v>
      </c>
      <c r="T11" s="228">
        <v>0.05</v>
      </c>
      <c r="U11" s="228">
        <v>0.06</v>
      </c>
      <c r="V11" s="228">
        <v>0.06</v>
      </c>
      <c r="W11" s="228">
        <v>6.5445206264761857E-2</v>
      </c>
      <c r="X11" s="228">
        <v>5.5697510685517766E-2</v>
      </c>
      <c r="Y11" s="228">
        <v>4.7542992715373794E-2</v>
      </c>
    </row>
    <row r="12" spans="1:2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1:2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1:25">
      <c r="B14" s="225"/>
      <c r="O14" s="225"/>
    </row>
  </sheetData>
  <hyperlinks>
    <hyperlink ref="B3" r:id="rId1"/>
    <hyperlink ref="O3" r:id="rId2"/>
  </hyperlinks>
  <pageMargins left="0.7" right="0.7" top="0.75" bottom="0.75" header="0.3" footer="0.3"/>
  <drawing r:id="rId3"/>
</worksheet>
</file>

<file path=xl/worksheets/sheet36.xml><?xml version="1.0" encoding="utf-8"?>
<worksheet xmlns="http://schemas.openxmlformats.org/spreadsheetml/2006/main" xmlns:r="http://schemas.openxmlformats.org/officeDocument/2006/relationships">
  <dimension ref="A1:H27"/>
  <sheetViews>
    <sheetView workbookViewId="0">
      <selection activeCell="O22" sqref="O22"/>
    </sheetView>
  </sheetViews>
  <sheetFormatPr defaultRowHeight="12.9"/>
  <cols>
    <col min="1" max="1" width="28.53515625" style="200" customWidth="1"/>
    <col min="2" max="16384" width="9.23046875" style="200"/>
  </cols>
  <sheetData>
    <row r="1" spans="1:8" s="7" customFormat="1" ht="20.6">
      <c r="A1" s="5" t="s">
        <v>247</v>
      </c>
    </row>
    <row r="2" spans="1:8" s="7" customFormat="1" ht="15.9"/>
    <row r="3" spans="1:8" s="7" customFormat="1" ht="15.9">
      <c r="A3" s="69" t="s">
        <v>63</v>
      </c>
      <c r="B3" s="75" t="s">
        <v>418</v>
      </c>
      <c r="C3" s="69"/>
      <c r="D3" s="69"/>
      <c r="E3" s="69"/>
      <c r="F3" s="69"/>
      <c r="G3" s="69"/>
      <c r="H3" s="13"/>
    </row>
    <row r="4" spans="1:8" s="7" customFormat="1" ht="15.9">
      <c r="H4" s="13"/>
    </row>
    <row r="5" spans="1:8" s="7" customFormat="1" ht="15.9">
      <c r="B5" s="138" t="s">
        <v>181</v>
      </c>
      <c r="C5" s="138" t="s">
        <v>172</v>
      </c>
      <c r="E5" s="8" t="s">
        <v>419</v>
      </c>
    </row>
    <row r="6" spans="1:8" s="7" customFormat="1" ht="15.9">
      <c r="A6" s="7" t="s">
        <v>86</v>
      </c>
      <c r="B6" s="138">
        <v>39</v>
      </c>
      <c r="C6" s="138">
        <v>31</v>
      </c>
    </row>
    <row r="7" spans="1:8" s="7" customFormat="1" ht="15.9">
      <c r="A7" s="7" t="s">
        <v>28</v>
      </c>
      <c r="B7" s="138">
        <v>49</v>
      </c>
      <c r="C7" s="138">
        <v>44</v>
      </c>
    </row>
    <row r="8" spans="1:8" s="7" customFormat="1" ht="15.9">
      <c r="A8" s="7" t="s">
        <v>87</v>
      </c>
      <c r="B8" s="138">
        <v>36</v>
      </c>
      <c r="C8" s="138">
        <v>32</v>
      </c>
    </row>
    <row r="9" spans="1:8" s="7" customFormat="1" ht="15.9">
      <c r="A9" s="7" t="s">
        <v>88</v>
      </c>
      <c r="B9" s="138">
        <v>35</v>
      </c>
      <c r="C9" s="138">
        <v>32</v>
      </c>
    </row>
    <row r="10" spans="1:8" s="7" customFormat="1" ht="15.9">
      <c r="A10" s="7" t="s">
        <v>89</v>
      </c>
      <c r="B10" s="138">
        <v>44</v>
      </c>
      <c r="C10" s="138">
        <v>44</v>
      </c>
    </row>
    <row r="11" spans="1:8" s="7" customFormat="1" ht="15.9">
      <c r="A11" s="7" t="s">
        <v>90</v>
      </c>
      <c r="B11" s="138">
        <v>36</v>
      </c>
      <c r="C11" s="138">
        <v>33</v>
      </c>
    </row>
    <row r="12" spans="1:8" s="7" customFormat="1" ht="15.9">
      <c r="A12" s="7" t="s">
        <v>91</v>
      </c>
      <c r="B12" s="138">
        <v>32</v>
      </c>
      <c r="C12" s="138">
        <v>40</v>
      </c>
    </row>
    <row r="13" spans="1:8" s="7" customFormat="1" ht="15.9">
      <c r="A13" s="7" t="s">
        <v>92</v>
      </c>
      <c r="B13" s="138">
        <v>32</v>
      </c>
      <c r="C13" s="138">
        <v>29</v>
      </c>
    </row>
    <row r="14" spans="1:8" s="7" customFormat="1" ht="15.9">
      <c r="A14" s="7" t="s">
        <v>26</v>
      </c>
      <c r="B14" s="138">
        <v>66</v>
      </c>
      <c r="C14" s="138">
        <v>67</v>
      </c>
    </row>
    <row r="15" spans="1:8" s="7" customFormat="1" ht="15.9">
      <c r="A15" s="7" t="s">
        <v>248</v>
      </c>
      <c r="B15" s="138">
        <v>46</v>
      </c>
      <c r="C15" s="138">
        <v>51</v>
      </c>
    </row>
    <row r="16" spans="1:8"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pans="1:3" s="7" customFormat="1" ht="15.9"/>
    <row r="22" spans="1:3" s="7" customFormat="1" ht="15.9"/>
    <row r="23" spans="1:3" s="7" customFormat="1" ht="15.9"/>
    <row r="24" spans="1:3" s="7" customFormat="1" ht="15.9"/>
    <row r="25" spans="1:3" s="7" customFormat="1" ht="15.9"/>
    <row r="26" spans="1:3" s="7" customFormat="1" ht="15.9"/>
    <row r="27" spans="1:3" s="7" customFormat="1" ht="15.9"/>
  </sheetData>
  <hyperlinks>
    <hyperlink ref="B3" r:id="rId1"/>
  </hyperlinks>
  <pageMargins left="0.7" right="0.7" top="0.75" bottom="0.75" header="0.3" footer="0.3"/>
  <drawing r:id="rId2"/>
</worksheet>
</file>

<file path=xl/worksheets/sheet37.xml><?xml version="1.0" encoding="utf-8"?>
<worksheet xmlns="http://schemas.openxmlformats.org/spreadsheetml/2006/main" xmlns:r="http://schemas.openxmlformats.org/officeDocument/2006/relationships">
  <dimension ref="A1:R115"/>
  <sheetViews>
    <sheetView workbookViewId="0">
      <selection activeCell="B3" sqref="B3"/>
    </sheetView>
  </sheetViews>
  <sheetFormatPr defaultRowHeight="15.9"/>
  <cols>
    <col min="1" max="16" width="9.23046875" style="7"/>
    <col min="17" max="17" width="8.69140625" style="7" customWidth="1"/>
    <col min="18" max="18" width="10.3046875" style="7" bestFit="1" customWidth="1"/>
    <col min="19" max="16384" width="9.23046875" style="7"/>
  </cols>
  <sheetData>
    <row r="1" spans="1:18" ht="20.6">
      <c r="A1" s="5" t="s">
        <v>422</v>
      </c>
    </row>
    <row r="3" spans="1:18" s="69" customFormat="1">
      <c r="A3" s="69" t="s">
        <v>190</v>
      </c>
      <c r="B3" s="3" t="s">
        <v>423</v>
      </c>
    </row>
    <row r="4" spans="1:18" s="69" customFormat="1">
      <c r="B4" s="75" t="s">
        <v>420</v>
      </c>
    </row>
    <row r="5" spans="1:18" s="69" customFormat="1"/>
    <row r="6" spans="1:18">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8">
      <c r="A7" s="236" t="s">
        <v>67</v>
      </c>
      <c r="B7" s="237">
        <v>70.170433862303142</v>
      </c>
      <c r="C7" s="237">
        <v>77.427401728740179</v>
      </c>
      <c r="D7" s="237">
        <v>89.098159891412962</v>
      </c>
      <c r="E7" s="237">
        <v>88.082751540176346</v>
      </c>
      <c r="F7" s="237">
        <v>87.197450196232523</v>
      </c>
      <c r="G7" s="237">
        <v>89.323257460629776</v>
      </c>
      <c r="H7" s="237">
        <v>90.262827724632899</v>
      </c>
      <c r="I7" s="237">
        <v>92.950388949750931</v>
      </c>
      <c r="J7" s="237">
        <v>99.088124642261647</v>
      </c>
      <c r="K7" s="237">
        <v>100.96454800000001</v>
      </c>
      <c r="L7" s="237">
        <v>100.85410999999998</v>
      </c>
      <c r="M7" s="238">
        <v>103.646299</v>
      </c>
      <c r="N7" s="238">
        <v>104.10847699999999</v>
      </c>
      <c r="O7" s="238">
        <v>108.39502900000001</v>
      </c>
      <c r="P7" s="238">
        <v>112.31530599999998</v>
      </c>
      <c r="Q7" s="238">
        <v>112.2</v>
      </c>
    </row>
    <row r="8" spans="1:18">
      <c r="A8" s="236" t="s">
        <v>68</v>
      </c>
      <c r="B8" s="237">
        <v>12.18766003680172</v>
      </c>
      <c r="C8" s="237">
        <v>12.409732</v>
      </c>
      <c r="D8" s="237">
        <v>12.512226999999999</v>
      </c>
      <c r="E8" s="237">
        <v>13.348226</v>
      </c>
      <c r="F8" s="237">
        <v>14.255203</v>
      </c>
      <c r="G8" s="237">
        <v>16.345714999999998</v>
      </c>
      <c r="H8" s="237">
        <v>16.913205000000001</v>
      </c>
      <c r="I8" s="237">
        <v>18.346561000000001</v>
      </c>
      <c r="J8" s="237">
        <v>19.526084999999998</v>
      </c>
      <c r="K8" s="237">
        <v>19.612717</v>
      </c>
      <c r="L8" s="237">
        <v>21.066831000000001</v>
      </c>
      <c r="M8" s="238">
        <v>22.151299000000002</v>
      </c>
      <c r="N8" s="238">
        <v>21.39</v>
      </c>
      <c r="O8" s="238">
        <v>23.078377000000003</v>
      </c>
      <c r="P8" s="238">
        <v>26.045817</v>
      </c>
      <c r="Q8" s="238">
        <v>29.59</v>
      </c>
    </row>
    <row r="9" spans="1:18">
      <c r="A9" s="236" t="s">
        <v>64</v>
      </c>
      <c r="B9" s="237">
        <v>3.5022950099999997</v>
      </c>
      <c r="C9" s="237">
        <v>3.7799940099999998</v>
      </c>
      <c r="D9" s="237">
        <v>3.9512820099999999</v>
      </c>
      <c r="E9" s="237">
        <v>3.9621650099999997</v>
      </c>
      <c r="F9" s="237">
        <v>4.0823160099999996</v>
      </c>
      <c r="G9" s="237">
        <v>4.2239050100000002</v>
      </c>
      <c r="H9" s="237">
        <v>4.2243979999999999</v>
      </c>
      <c r="I9" s="237">
        <v>4.6949959999999997</v>
      </c>
      <c r="J9" s="237">
        <v>4.7084720000000004</v>
      </c>
      <c r="K9" s="237">
        <v>4.8700789999999996</v>
      </c>
      <c r="L9" s="237">
        <v>5.0352110000000003</v>
      </c>
      <c r="M9" s="238">
        <v>5.7285170000000001</v>
      </c>
      <c r="N9" s="238">
        <v>5.84</v>
      </c>
      <c r="O9" s="238">
        <v>5.4505270000000001</v>
      </c>
      <c r="P9" s="238">
        <v>5.8686889999999998</v>
      </c>
      <c r="Q9" s="238">
        <v>6.23</v>
      </c>
    </row>
    <row r="10" spans="1:18">
      <c r="A10" s="236" t="s">
        <v>32</v>
      </c>
      <c r="B10" s="237">
        <v>85.860388909104856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136.92393300000001</v>
      </c>
      <c r="P10" s="238">
        <v>144.22981199999995</v>
      </c>
      <c r="Q10" s="238">
        <v>148.01999999999998</v>
      </c>
    </row>
    <row r="12" spans="1:18">
      <c r="B12" s="8" t="s">
        <v>495</v>
      </c>
    </row>
    <row r="14" spans="1:18">
      <c r="R14" s="12"/>
    </row>
    <row r="15" spans="1:18">
      <c r="R15" s="12"/>
    </row>
    <row r="16" spans="1:18">
      <c r="R16" s="12"/>
    </row>
    <row r="17" spans="1:18">
      <c r="R17" s="12"/>
    </row>
    <row r="18" spans="1:18">
      <c r="R18" s="12"/>
    </row>
    <row r="19" spans="1:18">
      <c r="R19" s="12"/>
    </row>
    <row r="20" spans="1:18">
      <c r="R20" s="12"/>
    </row>
    <row r="21" spans="1:18">
      <c r="R21" s="12"/>
    </row>
    <row r="22" spans="1:18">
      <c r="R22" s="12"/>
    </row>
    <row r="23" spans="1:18">
      <c r="R23" s="12"/>
    </row>
    <row r="24" spans="1:18">
      <c r="R24" s="12"/>
    </row>
    <row r="25" spans="1:18">
      <c r="R25" s="12"/>
    </row>
    <row r="26" spans="1:18">
      <c r="R26" s="12"/>
    </row>
    <row r="27" spans="1:18">
      <c r="R27" s="12"/>
    </row>
    <row r="28" spans="1:18">
      <c r="C28"/>
      <c r="D28"/>
      <c r="E28"/>
      <c r="F28"/>
      <c r="G28"/>
      <c r="H28"/>
      <c r="I28"/>
      <c r="R28" s="12"/>
    </row>
    <row r="29" spans="1:18">
      <c r="C29"/>
      <c r="D29"/>
      <c r="E29"/>
      <c r="F29"/>
      <c r="G29"/>
      <c r="H29"/>
      <c r="I29"/>
      <c r="R29" s="19"/>
    </row>
    <row r="30" spans="1:18">
      <c r="C30"/>
      <c r="D30"/>
      <c r="E30"/>
      <c r="F30"/>
      <c r="G30"/>
      <c r="H30"/>
      <c r="I30"/>
    </row>
    <row r="31" spans="1:18">
      <c r="C31"/>
      <c r="D31"/>
      <c r="E31"/>
      <c r="F31"/>
      <c r="G31"/>
      <c r="H31"/>
      <c r="I31"/>
    </row>
    <row r="32" spans="1:18">
      <c r="A32" s="8"/>
      <c r="C32"/>
      <c r="D32"/>
      <c r="E32"/>
      <c r="F32"/>
      <c r="G32"/>
      <c r="H32"/>
      <c r="I32"/>
    </row>
    <row r="33" spans="3:9">
      <c r="C33"/>
      <c r="D33"/>
      <c r="E33"/>
      <c r="F33"/>
      <c r="G33"/>
      <c r="H33"/>
      <c r="I33"/>
    </row>
    <row r="34" spans="3:9">
      <c r="C34"/>
      <c r="D34"/>
      <c r="E34"/>
      <c r="F34"/>
      <c r="G34"/>
      <c r="H34"/>
      <c r="I34"/>
    </row>
    <row r="35" spans="3:9">
      <c r="C35"/>
      <c r="D35"/>
      <c r="E35"/>
      <c r="F35"/>
      <c r="G35"/>
      <c r="H35"/>
      <c r="I35"/>
    </row>
    <row r="36" spans="3:9">
      <c r="C36"/>
      <c r="D36"/>
      <c r="E36"/>
      <c r="F36"/>
      <c r="G36"/>
      <c r="H36"/>
      <c r="I36"/>
    </row>
    <row r="37" spans="3:9">
      <c r="C37"/>
      <c r="D37"/>
      <c r="E37"/>
      <c r="F37"/>
      <c r="G37"/>
      <c r="H37"/>
      <c r="I37"/>
    </row>
    <row r="38" spans="3:9">
      <c r="C38"/>
      <c r="D38"/>
      <c r="E38"/>
      <c r="F38"/>
      <c r="G38"/>
      <c r="H38"/>
      <c r="I38"/>
    </row>
    <row r="39" spans="3:9">
      <c r="C39"/>
      <c r="D39"/>
      <c r="E39"/>
      <c r="F39"/>
      <c r="G39"/>
      <c r="H39"/>
      <c r="I39"/>
    </row>
    <row r="40" spans="3:9">
      <c r="C40"/>
      <c r="D40"/>
      <c r="E40"/>
      <c r="F40"/>
      <c r="G40"/>
      <c r="H40"/>
      <c r="I40"/>
    </row>
    <row r="41" spans="3:9">
      <c r="C41"/>
      <c r="D41"/>
      <c r="E41"/>
      <c r="F41"/>
      <c r="G41"/>
      <c r="H41"/>
      <c r="I41"/>
    </row>
    <row r="42" spans="3:9">
      <c r="C42"/>
      <c r="D42"/>
      <c r="E42"/>
      <c r="F42"/>
      <c r="G42"/>
      <c r="H42"/>
      <c r="I42"/>
    </row>
    <row r="43" spans="3:9">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c r="C47"/>
      <c r="D47"/>
      <c r="E47"/>
      <c r="F47"/>
      <c r="G47"/>
      <c r="H47"/>
      <c r="I47"/>
    </row>
    <row r="48" spans="3:9">
      <c r="C48"/>
      <c r="D48"/>
      <c r="E48"/>
      <c r="F48"/>
      <c r="G48"/>
      <c r="H48"/>
      <c r="I48"/>
    </row>
    <row r="49" spans="3:9">
      <c r="C49"/>
      <c r="D49"/>
      <c r="E49"/>
      <c r="F49"/>
      <c r="G49"/>
      <c r="H49"/>
      <c r="I49"/>
    </row>
    <row r="67" spans="1:8">
      <c r="A67"/>
      <c r="B67"/>
    </row>
    <row r="68" spans="1:8">
      <c r="A68"/>
      <c r="B68"/>
    </row>
    <row r="69" spans="1:8">
      <c r="A69"/>
      <c r="B69"/>
    </row>
    <row r="70" spans="1:8">
      <c r="A70"/>
      <c r="B70"/>
    </row>
    <row r="71" spans="1:8">
      <c r="A71"/>
      <c r="B71"/>
      <c r="C71" s="209"/>
      <c r="D71" s="209"/>
      <c r="E71" s="233"/>
      <c r="F71" s="233"/>
      <c r="G71" s="234"/>
      <c r="H71" s="202"/>
    </row>
    <row r="72" spans="1:8">
      <c r="A72"/>
      <c r="B72"/>
      <c r="C72" s="209"/>
      <c r="D72" s="209"/>
      <c r="E72" s="233"/>
      <c r="F72" s="233"/>
      <c r="G72" s="234"/>
      <c r="H72" s="202"/>
    </row>
    <row r="73" spans="1:8">
      <c r="A73"/>
      <c r="B73"/>
      <c r="C73" s="209"/>
      <c r="D73" s="209"/>
      <c r="E73" s="233"/>
      <c r="F73" s="233"/>
      <c r="G73" s="234"/>
      <c r="H73" s="202"/>
    </row>
    <row r="74" spans="1:8">
      <c r="A74"/>
      <c r="B74"/>
      <c r="C74" s="209"/>
      <c r="D74" s="209"/>
      <c r="E74" s="233"/>
      <c r="F74" s="233"/>
      <c r="G74" s="234"/>
      <c r="H74" s="202"/>
    </row>
    <row r="75" spans="1:8">
      <c r="A75"/>
      <c r="B75"/>
      <c r="C75" s="209"/>
      <c r="D75" s="209"/>
      <c r="E75" s="233"/>
      <c r="F75" s="233"/>
      <c r="G75" s="234"/>
      <c r="H75" s="202"/>
    </row>
    <row r="76" spans="1:8">
      <c r="A76"/>
      <c r="B76"/>
      <c r="C76" s="209"/>
      <c r="D76" s="209"/>
      <c r="E76" s="233"/>
      <c r="F76" s="233"/>
      <c r="G76" s="234"/>
      <c r="H76" s="202"/>
    </row>
    <row r="77" spans="1:8">
      <c r="A77"/>
      <c r="B77"/>
      <c r="C77" s="209"/>
      <c r="D77" s="209"/>
      <c r="E77" s="233"/>
      <c r="F77" s="233"/>
      <c r="G77" s="234"/>
      <c r="H77" s="202"/>
    </row>
    <row r="78" spans="1:8">
      <c r="A78"/>
      <c r="B78"/>
      <c r="C78" s="209"/>
      <c r="D78" s="209"/>
      <c r="E78" s="233"/>
      <c r="F78" s="233"/>
      <c r="G78" s="234"/>
      <c r="H78" s="202"/>
    </row>
    <row r="79" spans="1:8">
      <c r="A79"/>
      <c r="B79"/>
      <c r="C79" s="209"/>
      <c r="D79" s="209"/>
      <c r="E79" s="233"/>
      <c r="F79" s="233"/>
      <c r="G79" s="234"/>
      <c r="H79" s="202"/>
    </row>
    <row r="80" spans="1:8">
      <c r="A80"/>
      <c r="B80"/>
      <c r="C80" s="209"/>
      <c r="D80" s="209"/>
      <c r="E80" s="233"/>
      <c r="F80" s="233"/>
      <c r="G80" s="234"/>
      <c r="H80" s="202"/>
    </row>
    <row r="81" spans="1:8">
      <c r="A81"/>
      <c r="B81"/>
      <c r="C81" s="209"/>
      <c r="D81" s="209"/>
      <c r="E81" s="233"/>
      <c r="F81" s="233"/>
      <c r="G81" s="234"/>
      <c r="H81" s="202"/>
    </row>
    <row r="82" spans="1:8">
      <c r="A82"/>
      <c r="B82"/>
    </row>
    <row r="83" spans="1:8">
      <c r="A83"/>
      <c r="B83"/>
      <c r="E83" s="235"/>
    </row>
    <row r="88" spans="1:8" customFormat="1" ht="12.45"/>
    <row r="89" spans="1:8" customFormat="1" ht="12.45"/>
    <row r="90" spans="1:8" customFormat="1" ht="12.45"/>
    <row r="91" spans="1:8" customFormat="1" ht="12.45"/>
    <row r="92" spans="1:8" customFormat="1" ht="12.45"/>
    <row r="93" spans="1:8" customFormat="1" ht="12.45"/>
    <row r="94" spans="1:8" customFormat="1" ht="12.45"/>
    <row r="95" spans="1:8" customFormat="1" ht="12.45"/>
    <row r="96" spans="1:8" customFormat="1" ht="12.45"/>
    <row r="97" customFormat="1" ht="12.45"/>
    <row r="98" customFormat="1" ht="12.45"/>
    <row r="99" customFormat="1" ht="12.45"/>
    <row r="100" customFormat="1" ht="12.45"/>
    <row r="101" customFormat="1" ht="12.45"/>
    <row r="102" customFormat="1" ht="12.45"/>
    <row r="103" customFormat="1" ht="12.45"/>
    <row r="104" customFormat="1" ht="12.45"/>
    <row r="105" customFormat="1" ht="12.45"/>
    <row r="106" customFormat="1" ht="12.45"/>
    <row r="107" customFormat="1" ht="12.45"/>
    <row r="108" customFormat="1" ht="12.45"/>
    <row r="109" customFormat="1" ht="12.45"/>
    <row r="110" customFormat="1" ht="12.45"/>
    <row r="111" customFormat="1" ht="12.45"/>
    <row r="112" customFormat="1" ht="12.45"/>
    <row r="113" customFormat="1" ht="12.45"/>
    <row r="114" customFormat="1" ht="12.45"/>
    <row r="115" customFormat="1" ht="12.45"/>
  </sheetData>
  <hyperlinks>
    <hyperlink ref="B3" r:id="rId1"/>
  </hyperlinks>
  <pageMargins left="0.7" right="0.7" top="0.75" bottom="0.75" header="0.3" footer="0.3"/>
  <pageSetup paperSize="9" orientation="portrait" r:id="rId2"/>
  <drawing r:id="rId3"/>
</worksheet>
</file>

<file path=xl/worksheets/sheet38.xml><?xml version="1.0" encoding="utf-8"?>
<worksheet xmlns="http://schemas.openxmlformats.org/spreadsheetml/2006/main" xmlns:r="http://schemas.openxmlformats.org/officeDocument/2006/relationships">
  <dimension ref="A1:M87"/>
  <sheetViews>
    <sheetView workbookViewId="0">
      <selection activeCell="B19" sqref="B19:G19"/>
    </sheetView>
  </sheetViews>
  <sheetFormatPr defaultRowHeight="15.9"/>
  <cols>
    <col min="1" max="1" width="38.765625" style="7" customWidth="1"/>
    <col min="2" max="6" width="9.23046875" style="7"/>
    <col min="7" max="7" width="11.23046875" style="7" customWidth="1"/>
    <col min="8" max="16384" width="9.23046875" style="7"/>
  </cols>
  <sheetData>
    <row r="1" spans="1:9" ht="20.6">
      <c r="A1" s="5" t="s">
        <v>424</v>
      </c>
    </row>
    <row r="2" spans="1:9">
      <c r="A2" s="69"/>
      <c r="B2" s="69"/>
      <c r="C2" s="69"/>
      <c r="D2" s="69"/>
      <c r="E2" s="69"/>
      <c r="F2" s="69"/>
      <c r="G2" s="69"/>
      <c r="H2" s="69"/>
      <c r="I2" s="69"/>
    </row>
    <row r="3" spans="1:9">
      <c r="A3" s="69" t="s">
        <v>63</v>
      </c>
      <c r="B3" s="75" t="s">
        <v>425</v>
      </c>
      <c r="C3" s="69"/>
      <c r="D3" s="69"/>
      <c r="E3" s="69"/>
      <c r="F3" s="69"/>
      <c r="G3" s="69"/>
      <c r="H3" s="69"/>
      <c r="I3" s="69"/>
    </row>
    <row r="4" spans="1:9">
      <c r="A4" s="69"/>
      <c r="B4" s="69"/>
      <c r="C4" s="69"/>
      <c r="D4" s="69"/>
      <c r="E4" s="69"/>
      <c r="F4" s="69"/>
      <c r="G4" s="69"/>
      <c r="H4" s="69"/>
      <c r="I4" s="69"/>
    </row>
    <row r="5" spans="1:9">
      <c r="A5" s="6"/>
      <c r="B5" s="6" t="s">
        <v>146</v>
      </c>
      <c r="C5" s="6"/>
      <c r="D5" s="6"/>
      <c r="E5" s="6"/>
      <c r="F5" s="6"/>
      <c r="G5" s="6"/>
    </row>
    <row r="6" spans="1:9">
      <c r="A6" s="6"/>
      <c r="B6" s="169">
        <v>0</v>
      </c>
      <c r="C6" s="169">
        <v>1</v>
      </c>
      <c r="D6" s="169">
        <v>2</v>
      </c>
      <c r="E6" s="169">
        <v>3</v>
      </c>
      <c r="F6" s="169">
        <v>4</v>
      </c>
      <c r="G6" s="228" t="s">
        <v>147</v>
      </c>
    </row>
    <row r="7" spans="1:9">
      <c r="A7" s="6" t="s">
        <v>153</v>
      </c>
      <c r="B7" s="242">
        <v>0.39562256904055887</v>
      </c>
      <c r="C7" s="228">
        <v>0.60442760327265743</v>
      </c>
      <c r="D7" s="228">
        <v>0.67864425144802643</v>
      </c>
      <c r="E7" s="228">
        <v>0.7020480220305414</v>
      </c>
      <c r="F7" s="228">
        <v>0.71276312483563709</v>
      </c>
      <c r="G7" s="228">
        <v>0.72941431506505339</v>
      </c>
    </row>
    <row r="8" spans="1:9">
      <c r="A8" s="6" t="s">
        <v>148</v>
      </c>
      <c r="B8" s="228">
        <v>9.7517810687628242E-2</v>
      </c>
      <c r="C8" s="228">
        <v>0.15053304444970941</v>
      </c>
      <c r="D8" s="228">
        <v>0.15118219699124452</v>
      </c>
      <c r="E8" s="228">
        <v>0.13146014106223519</v>
      </c>
      <c r="F8" s="228">
        <v>0.11677310050259607</v>
      </c>
      <c r="G8" s="228">
        <v>0.11454802533589752</v>
      </c>
    </row>
    <row r="9" spans="1:9">
      <c r="A9" s="6" t="s">
        <v>149</v>
      </c>
      <c r="B9" s="243">
        <v>0.14977294192810989</v>
      </c>
      <c r="C9" s="228">
        <v>0.10583979238192655</v>
      </c>
      <c r="D9" s="228">
        <v>8.594958650898929E-2</v>
      </c>
      <c r="E9" s="228">
        <v>7.3527020698768708E-2</v>
      </c>
      <c r="F9" s="228">
        <v>7.3739848605273869E-2</v>
      </c>
      <c r="G9" s="228">
        <v>7.8238862372257564E-2</v>
      </c>
    </row>
    <row r="10" spans="1:9">
      <c r="A10" s="6" t="s">
        <v>150</v>
      </c>
      <c r="B10" s="228">
        <v>8.074779508604607E-2</v>
      </c>
      <c r="C10" s="228">
        <v>3.3149765906534685E-2</v>
      </c>
      <c r="D10" s="228">
        <v>2.3953664384827246E-2</v>
      </c>
      <c r="E10" s="228">
        <v>2.3470753902401283E-2</v>
      </c>
      <c r="F10" s="228">
        <v>1.3944660662105075E-2</v>
      </c>
      <c r="G10" s="228">
        <v>9.7095281714444995E-3</v>
      </c>
    </row>
    <row r="11" spans="1:9">
      <c r="A11" s="6" t="s">
        <v>151</v>
      </c>
      <c r="B11" s="228">
        <v>0.10935926118594955</v>
      </c>
      <c r="C11" s="228">
        <v>4.0413118384673923E-2</v>
      </c>
      <c r="D11" s="228">
        <v>2.1111120541278665E-2</v>
      </c>
      <c r="E11" s="228">
        <v>2.5380051519827924E-2</v>
      </c>
      <c r="F11" s="228">
        <v>2.549609977231156E-2</v>
      </c>
      <c r="G11" s="228">
        <v>3.1843805907064926E-2</v>
      </c>
    </row>
    <row r="12" spans="1:9">
      <c r="A12" s="6" t="s">
        <v>152</v>
      </c>
      <c r="B12" s="228">
        <v>0.16697962207170733</v>
      </c>
      <c r="C12" s="228">
        <v>6.5636675604497888E-2</v>
      </c>
      <c r="D12" s="228">
        <v>3.9159180125633852E-2</v>
      </c>
      <c r="E12" s="228">
        <v>4.411401078622549E-2</v>
      </c>
      <c r="F12" s="228">
        <v>5.728316562207629E-2</v>
      </c>
      <c r="G12" s="228">
        <v>3.6245463148282246E-2</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c r="A17" s="6"/>
      <c r="B17" s="6" t="s">
        <v>146</v>
      </c>
      <c r="C17" s="6"/>
      <c r="D17" s="6"/>
      <c r="E17" s="6"/>
      <c r="F17" s="6"/>
      <c r="G17" s="6"/>
    </row>
    <row r="18" spans="1:7">
      <c r="A18" s="6"/>
      <c r="B18" s="169">
        <v>0</v>
      </c>
      <c r="C18" s="169">
        <v>1</v>
      </c>
      <c r="D18" s="169">
        <v>2</v>
      </c>
      <c r="E18" s="169">
        <v>3</v>
      </c>
      <c r="F18" s="169">
        <v>4</v>
      </c>
      <c r="G18" s="228" t="s">
        <v>147</v>
      </c>
    </row>
    <row r="19" spans="1:7">
      <c r="A19" s="6" t="s">
        <v>154</v>
      </c>
      <c r="B19" s="242">
        <f>100%-B7</f>
        <v>0.60437743095944119</v>
      </c>
      <c r="C19" s="242">
        <f t="shared" ref="C19:G19" si="0">100%-C7</f>
        <v>0.39557239672734257</v>
      </c>
      <c r="D19" s="242">
        <f t="shared" si="0"/>
        <v>0.32135574855197357</v>
      </c>
      <c r="E19" s="242">
        <f t="shared" si="0"/>
        <v>0.2979519779694586</v>
      </c>
      <c r="F19" s="242">
        <f t="shared" si="0"/>
        <v>0.28723687516436291</v>
      </c>
      <c r="G19" s="242">
        <f t="shared" si="0"/>
        <v>0.27058568493494661</v>
      </c>
    </row>
    <row r="21" spans="1:7">
      <c r="B21" s="8" t="s">
        <v>426</v>
      </c>
    </row>
    <row r="41" spans="4:8">
      <c r="D41" s="209"/>
      <c r="E41" s="233"/>
      <c r="F41" s="233"/>
      <c r="G41" s="234"/>
      <c r="H41" s="202"/>
    </row>
    <row r="42" spans="4:8">
      <c r="D42" s="209"/>
      <c r="E42" s="233"/>
      <c r="F42" s="233"/>
      <c r="G42" s="234"/>
      <c r="H42" s="202"/>
    </row>
    <row r="43" spans="4:8">
      <c r="D43" s="209"/>
      <c r="E43" s="233"/>
      <c r="F43" s="233"/>
      <c r="G43" s="234"/>
      <c r="H43" s="202"/>
    </row>
    <row r="44" spans="4:8">
      <c r="D44" s="209"/>
      <c r="E44" s="233"/>
      <c r="F44" s="233"/>
      <c r="G44" s="234"/>
      <c r="H44" s="202"/>
    </row>
    <row r="45" spans="4:8">
      <c r="D45" s="209"/>
      <c r="E45" s="233"/>
      <c r="F45" s="233"/>
      <c r="G45" s="234"/>
      <c r="H45" s="202"/>
    </row>
    <row r="46" spans="4:8">
      <c r="D46" s="209"/>
      <c r="E46" s="233"/>
      <c r="F46" s="233"/>
      <c r="G46" s="234"/>
      <c r="H46" s="202"/>
    </row>
    <row r="47" spans="4:8">
      <c r="D47" s="209"/>
      <c r="E47" s="233"/>
      <c r="F47" s="233"/>
      <c r="G47" s="234"/>
      <c r="H47" s="202"/>
    </row>
    <row r="48" spans="4:8">
      <c r="D48" s="209"/>
      <c r="E48" s="233"/>
      <c r="F48" s="233"/>
      <c r="G48" s="234"/>
      <c r="H48" s="202"/>
    </row>
    <row r="49" spans="1:13">
      <c r="D49" s="209"/>
      <c r="E49" s="233"/>
      <c r="F49" s="233"/>
      <c r="G49" s="234"/>
      <c r="H49" s="202"/>
    </row>
    <row r="50" spans="1:13">
      <c r="D50" s="209"/>
      <c r="E50" s="233"/>
      <c r="F50" s="233"/>
      <c r="G50" s="234"/>
      <c r="H50" s="202"/>
    </row>
    <row r="51" spans="1:13">
      <c r="D51" s="209"/>
      <c r="E51" s="233"/>
      <c r="F51" s="233"/>
      <c r="G51" s="234"/>
      <c r="H51" s="202"/>
    </row>
    <row r="53" spans="1:13">
      <c r="E53" s="235"/>
    </row>
    <row r="57" spans="1:13">
      <c r="A57"/>
      <c r="B57"/>
      <c r="C57"/>
      <c r="D57"/>
      <c r="E57"/>
      <c r="F57"/>
      <c r="G57"/>
      <c r="H57"/>
      <c r="I57"/>
      <c r="J57"/>
      <c r="K57"/>
      <c r="L57"/>
      <c r="M57"/>
    </row>
    <row r="58" spans="1:13">
      <c r="A58"/>
      <c r="B58"/>
      <c r="C58"/>
      <c r="D58"/>
      <c r="E58"/>
      <c r="F58"/>
      <c r="G58"/>
      <c r="H58"/>
      <c r="I58"/>
      <c r="J58"/>
      <c r="K58"/>
      <c r="L58"/>
      <c r="M58"/>
    </row>
    <row r="59" spans="1:13">
      <c r="A59"/>
      <c r="B59"/>
      <c r="C59"/>
      <c r="D59"/>
      <c r="E59"/>
      <c r="F59"/>
      <c r="G59"/>
      <c r="H59"/>
      <c r="I59"/>
      <c r="J59"/>
      <c r="K59"/>
      <c r="L59"/>
      <c r="M59"/>
    </row>
    <row r="60" spans="1:13">
      <c r="A60"/>
      <c r="B60"/>
      <c r="C60"/>
      <c r="D60"/>
      <c r="E60"/>
      <c r="F60"/>
      <c r="G60"/>
      <c r="H60"/>
      <c r="I60"/>
      <c r="J60"/>
      <c r="K60"/>
      <c r="L60"/>
      <c r="M60"/>
    </row>
    <row r="61" spans="1:13">
      <c r="A61"/>
      <c r="B61"/>
      <c r="C61"/>
      <c r="D61"/>
      <c r="E61"/>
      <c r="F61"/>
      <c r="G61"/>
      <c r="H61"/>
      <c r="I61"/>
      <c r="J61"/>
      <c r="K61"/>
      <c r="L61"/>
      <c r="M61"/>
    </row>
    <row r="62" spans="1:13">
      <c r="A62"/>
      <c r="B62"/>
      <c r="C62"/>
      <c r="D62"/>
      <c r="E62"/>
      <c r="F62"/>
      <c r="G62"/>
      <c r="H62"/>
      <c r="I62"/>
      <c r="J62"/>
      <c r="K62"/>
      <c r="L62"/>
      <c r="M62"/>
    </row>
    <row r="63" spans="1:13">
      <c r="A63"/>
      <c r="B63"/>
      <c r="C63"/>
      <c r="D63"/>
      <c r="E63"/>
      <c r="F63"/>
      <c r="G63"/>
      <c r="H63"/>
      <c r="I63"/>
      <c r="J63"/>
      <c r="K63"/>
      <c r="L63"/>
      <c r="M63"/>
    </row>
    <row r="64" spans="1:13">
      <c r="A64"/>
      <c r="B64"/>
      <c r="C64"/>
      <c r="D64"/>
      <c r="E64"/>
      <c r="F64"/>
      <c r="G64"/>
      <c r="H64"/>
      <c r="I64"/>
      <c r="J64"/>
      <c r="K64"/>
      <c r="L64"/>
      <c r="M64"/>
    </row>
    <row r="65" spans="1:13">
      <c r="A65"/>
      <c r="B65"/>
      <c r="C65"/>
      <c r="D65"/>
      <c r="E65"/>
      <c r="F65"/>
      <c r="G65"/>
      <c r="H65"/>
      <c r="I65"/>
      <c r="J65"/>
      <c r="K65"/>
      <c r="L65"/>
      <c r="M65"/>
    </row>
    <row r="66" spans="1:13">
      <c r="A66"/>
      <c r="B66"/>
      <c r="C66"/>
      <c r="D66"/>
      <c r="E66"/>
      <c r="F66"/>
      <c r="G66"/>
      <c r="H66"/>
      <c r="I66"/>
      <c r="J66"/>
      <c r="K66"/>
      <c r="L66"/>
      <c r="M66"/>
    </row>
    <row r="67" spans="1:13">
      <c r="A67"/>
      <c r="B67"/>
      <c r="C67"/>
      <c r="D67"/>
      <c r="E67"/>
      <c r="F67"/>
      <c r="G67"/>
      <c r="H67"/>
      <c r="I67"/>
      <c r="J67"/>
      <c r="K67"/>
      <c r="L67"/>
      <c r="M67"/>
    </row>
    <row r="68" spans="1:13">
      <c r="A68"/>
      <c r="B68"/>
      <c r="C68"/>
      <c r="D68"/>
      <c r="E68"/>
      <c r="F68"/>
      <c r="G68"/>
      <c r="H68"/>
      <c r="I68"/>
      <c r="J68"/>
      <c r="K68"/>
      <c r="L68"/>
      <c r="M68"/>
    </row>
    <row r="69" spans="1:13">
      <c r="A69"/>
      <c r="B69"/>
      <c r="C69"/>
      <c r="D69"/>
      <c r="E69"/>
      <c r="F69"/>
      <c r="G69"/>
      <c r="H69"/>
      <c r="I69"/>
      <c r="J69"/>
      <c r="K69"/>
      <c r="L69"/>
      <c r="M69"/>
    </row>
    <row r="70" spans="1:13">
      <c r="A70"/>
      <c r="B70"/>
      <c r="C70"/>
      <c r="D70"/>
      <c r="E70"/>
      <c r="F70"/>
      <c r="G70"/>
      <c r="H70"/>
      <c r="I70"/>
      <c r="J70"/>
      <c r="K70"/>
      <c r="L70"/>
      <c r="M70"/>
    </row>
    <row r="71" spans="1:13">
      <c r="A71"/>
      <c r="B71"/>
      <c r="C71"/>
      <c r="D71"/>
      <c r="E71"/>
      <c r="F71"/>
      <c r="G71"/>
      <c r="H71"/>
      <c r="I71"/>
      <c r="J71"/>
      <c r="K71"/>
      <c r="L71"/>
      <c r="M71"/>
    </row>
    <row r="72" spans="1:13">
      <c r="A72"/>
      <c r="B72"/>
      <c r="C72"/>
      <c r="D72"/>
      <c r="E72"/>
      <c r="F72"/>
      <c r="G72"/>
      <c r="H72"/>
      <c r="I72"/>
      <c r="J72"/>
      <c r="K72"/>
      <c r="L72"/>
      <c r="M72"/>
    </row>
    <row r="73" spans="1:13">
      <c r="A73"/>
      <c r="B73"/>
      <c r="C73"/>
      <c r="D73"/>
      <c r="E73"/>
      <c r="F73"/>
      <c r="G73"/>
      <c r="H73"/>
      <c r="I73"/>
      <c r="J73"/>
      <c r="K73"/>
      <c r="L73"/>
      <c r="M73"/>
    </row>
    <row r="74" spans="1:13">
      <c r="A74"/>
      <c r="B74"/>
      <c r="C74"/>
      <c r="D74"/>
      <c r="E74"/>
      <c r="F74"/>
      <c r="G74"/>
      <c r="H74"/>
      <c r="I74"/>
      <c r="J74"/>
      <c r="K74"/>
      <c r="L74"/>
      <c r="M74"/>
    </row>
    <row r="75" spans="1:13">
      <c r="A75"/>
      <c r="B75"/>
      <c r="C75"/>
      <c r="D75"/>
      <c r="E75"/>
      <c r="F75"/>
      <c r="G75"/>
      <c r="H75"/>
      <c r="I75"/>
      <c r="J75"/>
      <c r="K75"/>
      <c r="L75"/>
      <c r="M75"/>
    </row>
    <row r="76" spans="1:13">
      <c r="A76"/>
      <c r="B76"/>
      <c r="C76"/>
      <c r="D76"/>
      <c r="E76"/>
      <c r="F76"/>
      <c r="G76"/>
      <c r="H76"/>
      <c r="I76"/>
      <c r="J76"/>
      <c r="K76"/>
      <c r="L76"/>
      <c r="M76"/>
    </row>
    <row r="77" spans="1:13">
      <c r="A77"/>
      <c r="B77"/>
      <c r="C77"/>
      <c r="D77"/>
      <c r="E77"/>
      <c r="F77"/>
      <c r="G77"/>
      <c r="H77"/>
      <c r="I77"/>
      <c r="J77"/>
      <c r="K77"/>
      <c r="L77"/>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sheetData>
  <hyperlinks>
    <hyperlink ref="B3" r:id="rId1"/>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dimension ref="A1:M17"/>
  <sheetViews>
    <sheetView workbookViewId="0">
      <selection activeCell="I32" sqref="I32"/>
    </sheetView>
  </sheetViews>
  <sheetFormatPr defaultRowHeight="15.9"/>
  <cols>
    <col min="1" max="1" width="9.23046875" style="7"/>
    <col min="2" max="2" width="12.15234375" style="7" customWidth="1"/>
    <col min="3" max="11" width="10.15234375" style="7" bestFit="1" customWidth="1"/>
    <col min="12" max="16384" width="9.23046875" style="7"/>
  </cols>
  <sheetData>
    <row r="1" spans="1:13" ht="20.6">
      <c r="A1" s="5" t="s">
        <v>180</v>
      </c>
    </row>
    <row r="3" spans="1:13">
      <c r="A3" s="7" t="s">
        <v>63</v>
      </c>
      <c r="B3" s="75" t="s">
        <v>380</v>
      </c>
    </row>
    <row r="4" spans="1:13">
      <c r="A4" s="82"/>
      <c r="B4" s="82"/>
    </row>
    <row r="5" spans="1:13">
      <c r="A5" s="149" t="s">
        <v>39</v>
      </c>
      <c r="B5" s="150">
        <v>15.614482000000001</v>
      </c>
      <c r="D5" s="67" t="s">
        <v>498</v>
      </c>
    </row>
    <row r="6" spans="1:13">
      <c r="A6" s="149" t="s">
        <v>40</v>
      </c>
      <c r="B6" s="150">
        <v>15.719483</v>
      </c>
    </row>
    <row r="7" spans="1:13">
      <c r="A7" s="149" t="s">
        <v>41</v>
      </c>
      <c r="B7" s="150">
        <v>16.648889</v>
      </c>
    </row>
    <row r="8" spans="1:13">
      <c r="A8" s="149" t="s">
        <v>42</v>
      </c>
      <c r="B8" s="150">
        <v>17.282602000000001</v>
      </c>
      <c r="M8" s="10"/>
    </row>
    <row r="9" spans="1:13">
      <c r="A9" s="149" t="s">
        <v>5</v>
      </c>
      <c r="B9" s="150">
        <v>17.209745000000002</v>
      </c>
    </row>
    <row r="10" spans="1:13">
      <c r="A10" s="149" t="s">
        <v>6</v>
      </c>
      <c r="B10" s="150">
        <v>12.983838</v>
      </c>
      <c r="M10" s="10"/>
    </row>
    <row r="11" spans="1:13">
      <c r="A11" s="149" t="s">
        <v>8</v>
      </c>
      <c r="B11" s="150">
        <v>11.221807</v>
      </c>
    </row>
    <row r="12" spans="1:13">
      <c r="A12" s="149" t="s">
        <v>7</v>
      </c>
      <c r="B12" s="150">
        <v>13.317292999999999</v>
      </c>
    </row>
    <row r="13" spans="1:13">
      <c r="A13" s="149" t="s">
        <v>9</v>
      </c>
      <c r="B13" s="150">
        <v>14.085265</v>
      </c>
    </row>
    <row r="14" spans="1:13">
      <c r="A14" s="149" t="s">
        <v>10</v>
      </c>
      <c r="B14" s="150">
        <v>14.006188</v>
      </c>
    </row>
    <row r="15" spans="1:13">
      <c r="A15" s="149" t="s">
        <v>11</v>
      </c>
      <c r="B15" s="150">
        <v>13.682047000000001</v>
      </c>
    </row>
    <row r="16" spans="1:13">
      <c r="A16" s="82"/>
      <c r="B16" s="82"/>
    </row>
    <row r="17" spans="1:2">
      <c r="A17" s="82"/>
      <c r="B17" s="15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O130"/>
  <sheetViews>
    <sheetView topLeftCell="A95" zoomScale="110" zoomScaleNormal="110" workbookViewId="0">
      <selection activeCell="B4" sqref="B4"/>
    </sheetView>
  </sheetViews>
  <sheetFormatPr defaultRowHeight="12" customHeight="1"/>
  <cols>
    <col min="1" max="1" width="8.07421875" style="7" customWidth="1"/>
    <col min="2" max="2" width="11.84375" style="7" customWidth="1"/>
    <col min="3" max="3" width="11.15234375" style="7" customWidth="1"/>
    <col min="4" max="5" width="9.23046875" style="7"/>
    <col min="6" max="6" width="10.15234375" style="7" bestFit="1" customWidth="1"/>
    <col min="7" max="16384" width="9.23046875" style="7"/>
  </cols>
  <sheetData>
    <row r="1" spans="1:15" ht="16.75" customHeight="1">
      <c r="A1" s="45" t="s">
        <v>69</v>
      </c>
      <c r="B1" s="25"/>
    </row>
    <row r="2" spans="1:15" ht="12" customHeight="1">
      <c r="A2" s="26"/>
      <c r="B2" s="25"/>
    </row>
    <row r="3" spans="1:15" ht="12" customHeight="1">
      <c r="A3" s="27" t="s">
        <v>85</v>
      </c>
      <c r="B3" s="25" t="s">
        <v>522</v>
      </c>
    </row>
    <row r="4" spans="1:15" ht="12" customHeight="1">
      <c r="A4" s="28"/>
      <c r="B4" s="25"/>
    </row>
    <row r="5" spans="1:15" ht="12" customHeight="1">
      <c r="A5" s="26"/>
      <c r="B5" s="25"/>
    </row>
    <row r="6" spans="1:15" ht="12" customHeight="1">
      <c r="A6" s="320" t="s">
        <v>34</v>
      </c>
      <c r="B6" s="320"/>
      <c r="C6" s="320"/>
      <c r="E6" s="47" t="s">
        <v>493</v>
      </c>
    </row>
    <row r="7" spans="1:15" ht="12" customHeight="1">
      <c r="A7" s="29"/>
      <c r="B7" s="30"/>
      <c r="E7"/>
    </row>
    <row r="8" spans="1:15" ht="14.6" customHeight="1">
      <c r="A8" s="31">
        <v>1926</v>
      </c>
      <c r="B8" s="32">
        <v>1429700</v>
      </c>
      <c r="C8" s="33"/>
      <c r="D8" s="33"/>
      <c r="E8"/>
      <c r="F8" s="33"/>
      <c r="G8" s="33"/>
      <c r="H8" s="33"/>
      <c r="I8" s="33"/>
      <c r="J8" s="33"/>
      <c r="K8" s="33"/>
      <c r="L8" s="33"/>
      <c r="M8" s="33"/>
      <c r="N8" s="33"/>
      <c r="O8" s="33"/>
    </row>
    <row r="9" spans="1:15" ht="13.75" customHeight="1">
      <c r="A9" s="31">
        <v>1927</v>
      </c>
      <c r="B9" s="32">
        <v>1450400</v>
      </c>
      <c r="E9" s="3"/>
    </row>
    <row r="10" spans="1:15" ht="13.75" customHeight="1">
      <c r="A10" s="31">
        <v>1928</v>
      </c>
      <c r="B10" s="32">
        <v>1467400</v>
      </c>
    </row>
    <row r="11" spans="1:15" ht="14.6" customHeight="1">
      <c r="A11" s="31">
        <v>1929</v>
      </c>
      <c r="B11" s="32">
        <v>1486100</v>
      </c>
    </row>
    <row r="12" spans="1:15" ht="14.15" customHeight="1">
      <c r="A12" s="31">
        <v>1930</v>
      </c>
      <c r="B12" s="32">
        <v>1506800</v>
      </c>
    </row>
    <row r="13" spans="1:15" ht="14.15" customHeight="1">
      <c r="A13" s="31">
        <v>1931</v>
      </c>
      <c r="B13" s="32">
        <v>1522800</v>
      </c>
    </row>
    <row r="14" spans="1:15" ht="15.9">
      <c r="A14" s="31">
        <v>1932</v>
      </c>
      <c r="B14" s="32">
        <v>1534700</v>
      </c>
    </row>
    <row r="15" spans="1:15" ht="15.9">
      <c r="A15" s="31">
        <v>1933</v>
      </c>
      <c r="B15" s="32">
        <v>1547100</v>
      </c>
    </row>
    <row r="16" spans="1:15"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6" s="25" customFormat="1" ht="15.9">
      <c r="A81" s="31">
        <v>1999</v>
      </c>
      <c r="B81" s="32">
        <v>3851100</v>
      </c>
    </row>
    <row r="82" spans="1:6" s="25" customFormat="1" ht="15.9">
      <c r="A82" s="31">
        <v>2000</v>
      </c>
      <c r="B82" s="32">
        <v>3873100</v>
      </c>
    </row>
    <row r="83" spans="1:6" s="25" customFormat="1" ht="15.9">
      <c r="A83" s="31">
        <v>2001</v>
      </c>
      <c r="B83" s="35">
        <v>3916200</v>
      </c>
    </row>
    <row r="84" spans="1:6" s="25" customFormat="1" ht="15.9">
      <c r="A84" s="31">
        <v>2002</v>
      </c>
      <c r="B84" s="35">
        <v>3989500</v>
      </c>
    </row>
    <row r="85" spans="1:6" s="25" customFormat="1" ht="15.9">
      <c r="A85" s="31">
        <v>2003</v>
      </c>
      <c r="B85" s="35">
        <v>4061600</v>
      </c>
    </row>
    <row r="86" spans="1:6" s="25" customFormat="1" ht="15.9">
      <c r="A86" s="31">
        <v>2004</v>
      </c>
      <c r="B86" s="35">
        <v>4114300</v>
      </c>
    </row>
    <row r="87" spans="1:6" s="25" customFormat="1" ht="15.9">
      <c r="A87" s="36">
        <v>2005</v>
      </c>
      <c r="B87" s="35">
        <v>4161000</v>
      </c>
    </row>
    <row r="88" spans="1:6" s="25" customFormat="1" ht="15.9">
      <c r="A88" s="36">
        <v>2006</v>
      </c>
      <c r="B88" s="32">
        <v>4209100</v>
      </c>
    </row>
    <row r="89" spans="1:6" s="25" customFormat="1" ht="15.9">
      <c r="A89" s="36">
        <v>2007</v>
      </c>
      <c r="B89" s="32">
        <v>4245700</v>
      </c>
    </row>
    <row r="90" spans="1:6" s="25" customFormat="1" ht="15.9">
      <c r="A90" s="36">
        <v>2008</v>
      </c>
      <c r="B90" s="32">
        <v>4280300</v>
      </c>
    </row>
    <row r="91" spans="1:6" s="25" customFormat="1" ht="15.9">
      <c r="A91" s="36">
        <v>2009</v>
      </c>
      <c r="B91" s="32">
        <v>4332100</v>
      </c>
    </row>
    <row r="92" spans="1:6" s="25" customFormat="1" ht="15.9">
      <c r="A92" s="36">
        <v>2010</v>
      </c>
      <c r="B92" s="32">
        <v>4373900</v>
      </c>
    </row>
    <row r="93" spans="1:6" s="25" customFormat="1" ht="15.9">
      <c r="A93" s="36">
        <v>2011</v>
      </c>
      <c r="B93" s="32">
        <v>4399400</v>
      </c>
    </row>
    <row r="94" spans="1:6" s="25" customFormat="1" ht="15.9">
      <c r="A94" s="37">
        <v>2012</v>
      </c>
      <c r="B94" s="32">
        <v>4425900</v>
      </c>
    </row>
    <row r="95" spans="1:6" s="25" customFormat="1" ht="15.9">
      <c r="A95" s="37">
        <v>2013</v>
      </c>
      <c r="B95" s="32">
        <v>4475800</v>
      </c>
    </row>
    <row r="96" spans="1:6" ht="15.9">
      <c r="A96" s="37">
        <v>2014</v>
      </c>
      <c r="B96" s="32">
        <v>4554600</v>
      </c>
      <c r="C96" s="38"/>
      <c r="D96" s="38"/>
      <c r="E96" s="39"/>
      <c r="F96" s="40"/>
    </row>
    <row r="97" spans="1:12" ht="15.9">
      <c r="A97" s="37">
        <v>2015</v>
      </c>
      <c r="B97" s="32">
        <v>4647300</v>
      </c>
      <c r="C97" s="32"/>
      <c r="D97" s="38"/>
      <c r="E97" s="318"/>
      <c r="F97" s="318"/>
    </row>
    <row r="98" spans="1:12" s="25" customFormat="1" ht="15.9">
      <c r="A98" s="27"/>
      <c r="B98" s="30"/>
      <c r="H98" s="318"/>
      <c r="I98" s="318"/>
      <c r="J98" s="38"/>
      <c r="K98" s="38"/>
      <c r="L98" s="38"/>
    </row>
    <row r="99" spans="1:12" s="25" customFormat="1" ht="15.9">
      <c r="A99" s="25" t="s">
        <v>384</v>
      </c>
      <c r="B99" s="30"/>
    </row>
    <row r="100" spans="1:12" s="25" customFormat="1" ht="15.9">
      <c r="B100" s="30"/>
    </row>
    <row r="101" spans="1:12" s="25" customFormat="1" ht="14.25" customHeight="1">
      <c r="A101" s="31">
        <v>1926</v>
      </c>
      <c r="B101" s="41">
        <v>1.4297</v>
      </c>
      <c r="C101" s="33"/>
      <c r="D101" s="33"/>
      <c r="E101" s="31"/>
      <c r="F101" s="41"/>
      <c r="G101" s="33"/>
    </row>
    <row r="102" spans="1:12" s="25" customFormat="1" ht="14.25" customHeight="1">
      <c r="A102" s="31">
        <v>1931</v>
      </c>
      <c r="B102" s="41">
        <v>1.5227999999999999</v>
      </c>
      <c r="C102" s="7"/>
      <c r="D102" s="7"/>
      <c r="E102" s="31"/>
      <c r="F102" s="41"/>
      <c r="G102" s="7"/>
    </row>
    <row r="103" spans="1:12" ht="14.25" customHeight="1">
      <c r="A103" s="31">
        <v>1936</v>
      </c>
      <c r="B103" s="41">
        <v>1.5846</v>
      </c>
      <c r="E103" s="31"/>
      <c r="F103" s="41"/>
    </row>
    <row r="104" spans="1:12" ht="14.25" customHeight="1">
      <c r="A104" s="31">
        <v>1941</v>
      </c>
      <c r="B104" s="41">
        <v>1.6312</v>
      </c>
      <c r="C104" s="25"/>
      <c r="D104" s="25"/>
      <c r="E104" s="31"/>
      <c r="F104" s="41"/>
      <c r="G104" s="25"/>
    </row>
    <row r="105" spans="1:12" ht="14.25" customHeight="1">
      <c r="A105" s="31">
        <v>1946</v>
      </c>
      <c r="B105" s="41">
        <v>1.7811999999999999</v>
      </c>
      <c r="C105" s="25"/>
      <c r="D105" s="25"/>
      <c r="E105" s="31"/>
      <c r="F105" s="41"/>
      <c r="G105" s="25"/>
    </row>
    <row r="106" spans="1:12" ht="14.25" customHeight="1">
      <c r="A106" s="31">
        <v>1951</v>
      </c>
      <c r="B106" s="41">
        <v>1.9704999999999999</v>
      </c>
      <c r="C106" s="25"/>
      <c r="D106" s="25"/>
      <c r="E106" s="42"/>
      <c r="F106" s="41"/>
      <c r="G106" s="25"/>
    </row>
    <row r="107" spans="1:12" ht="14.25" customHeight="1">
      <c r="A107" s="31">
        <v>1956</v>
      </c>
      <c r="B107" s="41">
        <v>2.2092000000000001</v>
      </c>
      <c r="C107" s="25"/>
      <c r="D107" s="25"/>
      <c r="E107" s="31"/>
      <c r="F107" s="41"/>
      <c r="G107" s="25"/>
    </row>
    <row r="108" spans="1:12" ht="14.25" customHeight="1">
      <c r="A108" s="31">
        <v>1961</v>
      </c>
      <c r="B108" s="41">
        <v>2.4613</v>
      </c>
      <c r="C108" s="25"/>
      <c r="D108" s="25"/>
      <c r="E108" s="31"/>
      <c r="F108" s="41"/>
      <c r="G108" s="25"/>
    </row>
    <row r="109" spans="1:12" ht="14.25" customHeight="1">
      <c r="A109" s="31">
        <v>1966</v>
      </c>
      <c r="B109" s="41">
        <v>2.7113</v>
      </c>
      <c r="C109" s="25"/>
      <c r="D109" s="25"/>
      <c r="E109" s="31"/>
      <c r="F109" s="41"/>
      <c r="G109" s="25"/>
    </row>
    <row r="110" spans="1:12" ht="14.25" customHeight="1">
      <c r="A110" s="31">
        <v>1971</v>
      </c>
      <c r="B110" s="41">
        <v>2.8984999999999999</v>
      </c>
      <c r="C110" s="25"/>
      <c r="D110" s="25"/>
      <c r="E110" s="31"/>
      <c r="F110" s="41"/>
      <c r="G110" s="25"/>
    </row>
    <row r="111" spans="1:12" ht="14.25" customHeight="1">
      <c r="A111" s="31">
        <v>1976</v>
      </c>
      <c r="B111" s="41">
        <v>3.1634000000000002</v>
      </c>
      <c r="C111" s="25"/>
      <c r="D111" s="25"/>
      <c r="E111" s="31"/>
      <c r="F111" s="41"/>
      <c r="G111" s="25"/>
    </row>
    <row r="112" spans="1:12" ht="14.25" customHeight="1">
      <c r="A112" s="31">
        <v>1981</v>
      </c>
      <c r="B112" s="41">
        <v>3.1945000000000001</v>
      </c>
      <c r="C112" s="25"/>
      <c r="D112" s="25"/>
      <c r="E112" s="31"/>
      <c r="F112" s="41"/>
      <c r="G112" s="25"/>
    </row>
    <row r="113" spans="1:9" ht="14.25" customHeight="1">
      <c r="A113" s="31">
        <v>1986</v>
      </c>
      <c r="B113" s="41">
        <v>3.3134999999999999</v>
      </c>
      <c r="C113" s="25"/>
      <c r="D113" s="25"/>
      <c r="E113" s="31"/>
      <c r="F113" s="41"/>
      <c r="G113" s="25"/>
    </row>
    <row r="114" spans="1:9" ht="14.25" customHeight="1">
      <c r="A114" s="31">
        <v>1991</v>
      </c>
      <c r="B114" s="41">
        <v>3.516</v>
      </c>
      <c r="C114" s="25"/>
      <c r="D114" s="25"/>
      <c r="E114" s="31"/>
      <c r="F114" s="41"/>
      <c r="G114" s="25"/>
    </row>
    <row r="115" spans="1:9" ht="14.25" customHeight="1">
      <c r="A115" s="31">
        <v>1996</v>
      </c>
      <c r="B115" s="41">
        <v>3.7623000000000002</v>
      </c>
      <c r="C115" s="25"/>
      <c r="D115" s="25"/>
      <c r="E115" s="31"/>
      <c r="F115" s="41"/>
      <c r="G115" s="25"/>
    </row>
    <row r="116" spans="1:9" ht="14.25" customHeight="1">
      <c r="A116" s="31">
        <v>2001</v>
      </c>
      <c r="B116" s="43">
        <v>3.9161999999999999</v>
      </c>
      <c r="C116" s="25"/>
      <c r="D116" s="25"/>
      <c r="E116" s="31"/>
      <c r="F116" s="43"/>
      <c r="G116" s="25"/>
    </row>
    <row r="117" spans="1:9" ht="14.25" customHeight="1">
      <c r="A117" s="36">
        <v>2006</v>
      </c>
      <c r="B117" s="41">
        <v>4.2091000000000003</v>
      </c>
      <c r="C117" s="25"/>
      <c r="D117" s="25"/>
      <c r="E117"/>
      <c r="F117"/>
      <c r="G117"/>
    </row>
    <row r="118" spans="1:9" ht="14.25" customHeight="1">
      <c r="A118" s="36">
        <v>2011</v>
      </c>
      <c r="B118" s="41">
        <v>4.3994</v>
      </c>
      <c r="C118" s="25"/>
      <c r="D118" s="25"/>
      <c r="E118"/>
      <c r="F118"/>
      <c r="G118"/>
    </row>
    <row r="119" spans="1:9" ht="14.25" customHeight="1">
      <c r="A119" s="37">
        <v>2015</v>
      </c>
      <c r="B119" s="41">
        <v>4.6473000000000004</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9"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dimension ref="A1:Y25"/>
  <sheetViews>
    <sheetView workbookViewId="0">
      <selection activeCell="N7" sqref="N7"/>
    </sheetView>
  </sheetViews>
  <sheetFormatPr defaultRowHeight="15.9"/>
  <cols>
    <col min="1" max="1" width="9.23046875" style="7"/>
    <col min="2" max="16" width="14" style="7" bestFit="1" customWidth="1"/>
    <col min="17" max="257" width="9.23046875" style="7"/>
    <col min="258" max="272" width="14" style="7" bestFit="1" customWidth="1"/>
    <col min="273" max="513" width="9.23046875" style="7"/>
    <col min="514" max="528" width="14" style="7" bestFit="1" customWidth="1"/>
    <col min="529" max="769" width="9.23046875" style="7"/>
    <col min="770" max="784" width="14" style="7" bestFit="1" customWidth="1"/>
    <col min="785" max="1025" width="9.23046875" style="7"/>
    <col min="1026" max="1040" width="14" style="7" bestFit="1" customWidth="1"/>
    <col min="1041" max="1281" width="9.23046875" style="7"/>
    <col min="1282" max="1296" width="14" style="7" bestFit="1" customWidth="1"/>
    <col min="1297" max="1537" width="9.23046875" style="7"/>
    <col min="1538" max="1552" width="14" style="7" bestFit="1" customWidth="1"/>
    <col min="1553" max="1793" width="9.23046875" style="7"/>
    <col min="1794" max="1808" width="14" style="7" bestFit="1" customWidth="1"/>
    <col min="1809" max="2049" width="9.23046875" style="7"/>
    <col min="2050" max="2064" width="14" style="7" bestFit="1" customWidth="1"/>
    <col min="2065" max="2305" width="9.23046875" style="7"/>
    <col min="2306" max="2320" width="14" style="7" bestFit="1" customWidth="1"/>
    <col min="2321" max="2561" width="9.23046875" style="7"/>
    <col min="2562" max="2576" width="14" style="7" bestFit="1" customWidth="1"/>
    <col min="2577" max="2817" width="9.23046875" style="7"/>
    <col min="2818" max="2832" width="14" style="7" bestFit="1" customWidth="1"/>
    <col min="2833" max="3073" width="9.23046875" style="7"/>
    <col min="3074" max="3088" width="14" style="7" bestFit="1" customWidth="1"/>
    <col min="3089" max="3329" width="9.23046875" style="7"/>
    <col min="3330" max="3344" width="14" style="7" bestFit="1" customWidth="1"/>
    <col min="3345" max="3585" width="9.23046875" style="7"/>
    <col min="3586" max="3600" width="14" style="7" bestFit="1" customWidth="1"/>
    <col min="3601" max="3841" width="9.23046875" style="7"/>
    <col min="3842" max="3856" width="14" style="7" bestFit="1" customWidth="1"/>
    <col min="3857" max="4097" width="9.23046875" style="7"/>
    <col min="4098" max="4112" width="14" style="7" bestFit="1" customWidth="1"/>
    <col min="4113" max="4353" width="9.23046875" style="7"/>
    <col min="4354" max="4368" width="14" style="7" bestFit="1" customWidth="1"/>
    <col min="4369" max="4609" width="9.23046875" style="7"/>
    <col min="4610" max="4624" width="14" style="7" bestFit="1" customWidth="1"/>
    <col min="4625" max="4865" width="9.23046875" style="7"/>
    <col min="4866" max="4880" width="14" style="7" bestFit="1" customWidth="1"/>
    <col min="4881" max="5121" width="9.23046875" style="7"/>
    <col min="5122" max="5136" width="14" style="7" bestFit="1" customWidth="1"/>
    <col min="5137" max="5377" width="9.23046875" style="7"/>
    <col min="5378" max="5392" width="14" style="7" bestFit="1" customWidth="1"/>
    <col min="5393" max="5633" width="9.23046875" style="7"/>
    <col min="5634" max="5648" width="14" style="7" bestFit="1" customWidth="1"/>
    <col min="5649" max="5889" width="9.23046875" style="7"/>
    <col min="5890" max="5904" width="14" style="7" bestFit="1" customWidth="1"/>
    <col min="5905" max="6145" width="9.23046875" style="7"/>
    <col min="6146" max="6160" width="14" style="7" bestFit="1" customWidth="1"/>
    <col min="6161" max="6401" width="9.23046875" style="7"/>
    <col min="6402" max="6416" width="14" style="7" bestFit="1" customWidth="1"/>
    <col min="6417" max="6657" width="9.23046875" style="7"/>
    <col min="6658" max="6672" width="14" style="7" bestFit="1" customWidth="1"/>
    <col min="6673" max="6913" width="9.23046875" style="7"/>
    <col min="6914" max="6928" width="14" style="7" bestFit="1" customWidth="1"/>
    <col min="6929" max="7169" width="9.23046875" style="7"/>
    <col min="7170" max="7184" width="14" style="7" bestFit="1" customWidth="1"/>
    <col min="7185" max="7425" width="9.23046875" style="7"/>
    <col min="7426" max="7440" width="14" style="7" bestFit="1" customWidth="1"/>
    <col min="7441" max="7681" width="9.23046875" style="7"/>
    <col min="7682" max="7696" width="14" style="7" bestFit="1" customWidth="1"/>
    <col min="7697" max="7937" width="9.23046875" style="7"/>
    <col min="7938" max="7952" width="14" style="7" bestFit="1" customWidth="1"/>
    <col min="7953" max="8193" width="9.23046875" style="7"/>
    <col min="8194" max="8208" width="14" style="7" bestFit="1" customWidth="1"/>
    <col min="8209" max="8449" width="9.23046875" style="7"/>
    <col min="8450" max="8464" width="14" style="7" bestFit="1" customWidth="1"/>
    <col min="8465" max="8705" width="9.23046875" style="7"/>
    <col min="8706" max="8720" width="14" style="7" bestFit="1" customWidth="1"/>
    <col min="8721" max="8961" width="9.23046875" style="7"/>
    <col min="8962" max="8976" width="14" style="7" bestFit="1" customWidth="1"/>
    <col min="8977" max="9217" width="9.23046875" style="7"/>
    <col min="9218" max="9232" width="14" style="7" bestFit="1" customWidth="1"/>
    <col min="9233" max="9473" width="9.23046875" style="7"/>
    <col min="9474" max="9488" width="14" style="7" bestFit="1" customWidth="1"/>
    <col min="9489" max="9729" width="9.23046875" style="7"/>
    <col min="9730" max="9744" width="14" style="7" bestFit="1" customWidth="1"/>
    <col min="9745" max="9985" width="9.23046875" style="7"/>
    <col min="9986" max="10000" width="14" style="7" bestFit="1" customWidth="1"/>
    <col min="10001" max="10241" width="9.23046875" style="7"/>
    <col min="10242" max="10256" width="14" style="7" bestFit="1" customWidth="1"/>
    <col min="10257" max="10497" width="9.23046875" style="7"/>
    <col min="10498" max="10512" width="14" style="7" bestFit="1" customWidth="1"/>
    <col min="10513" max="10753" width="9.23046875" style="7"/>
    <col min="10754" max="10768" width="14" style="7" bestFit="1" customWidth="1"/>
    <col min="10769" max="11009" width="9.23046875" style="7"/>
    <col min="11010" max="11024" width="14" style="7" bestFit="1" customWidth="1"/>
    <col min="11025" max="11265" width="9.23046875" style="7"/>
    <col min="11266" max="11280" width="14" style="7" bestFit="1" customWidth="1"/>
    <col min="11281" max="11521" width="9.23046875" style="7"/>
    <col min="11522" max="11536" width="14" style="7" bestFit="1" customWidth="1"/>
    <col min="11537" max="11777" width="9.23046875" style="7"/>
    <col min="11778" max="11792" width="14" style="7" bestFit="1" customWidth="1"/>
    <col min="11793" max="12033" width="9.23046875" style="7"/>
    <col min="12034" max="12048" width="14" style="7" bestFit="1" customWidth="1"/>
    <col min="12049" max="12289" width="9.23046875" style="7"/>
    <col min="12290" max="12304" width="14" style="7" bestFit="1" customWidth="1"/>
    <col min="12305" max="12545" width="9.23046875" style="7"/>
    <col min="12546" max="12560" width="14" style="7" bestFit="1" customWidth="1"/>
    <col min="12561" max="12801" width="9.23046875" style="7"/>
    <col min="12802" max="12816" width="14" style="7" bestFit="1" customWidth="1"/>
    <col min="12817" max="13057" width="9.23046875" style="7"/>
    <col min="13058" max="13072" width="14" style="7" bestFit="1" customWidth="1"/>
    <col min="13073" max="13313" width="9.23046875" style="7"/>
    <col min="13314" max="13328" width="14" style="7" bestFit="1" customWidth="1"/>
    <col min="13329" max="13569" width="9.23046875" style="7"/>
    <col min="13570" max="13584" width="14" style="7" bestFit="1" customWidth="1"/>
    <col min="13585" max="13825" width="9.23046875" style="7"/>
    <col min="13826" max="13840" width="14" style="7" bestFit="1" customWidth="1"/>
    <col min="13841" max="14081" width="9.23046875" style="7"/>
    <col min="14082" max="14096" width="14" style="7" bestFit="1" customWidth="1"/>
    <col min="14097" max="14337" width="9.23046875" style="7"/>
    <col min="14338" max="14352" width="14" style="7" bestFit="1" customWidth="1"/>
    <col min="14353" max="14593" width="9.23046875" style="7"/>
    <col min="14594" max="14608" width="14" style="7" bestFit="1" customWidth="1"/>
    <col min="14609" max="14849" width="9.23046875" style="7"/>
    <col min="14850" max="14864" width="14" style="7" bestFit="1" customWidth="1"/>
    <col min="14865" max="15105" width="9.23046875" style="7"/>
    <col min="15106" max="15120" width="14" style="7" bestFit="1" customWidth="1"/>
    <col min="15121" max="15361" width="9.23046875" style="7"/>
    <col min="15362" max="15376" width="14" style="7" bestFit="1" customWidth="1"/>
    <col min="15377" max="15617" width="9.23046875" style="7"/>
    <col min="15618" max="15632" width="14" style="7" bestFit="1" customWidth="1"/>
    <col min="15633" max="15873" width="9.23046875" style="7"/>
    <col min="15874" max="15888" width="14" style="7" bestFit="1" customWidth="1"/>
    <col min="15889" max="16129" width="9.23046875" style="7"/>
    <col min="16130" max="16144" width="14" style="7" bestFit="1" customWidth="1"/>
    <col min="16145" max="16384" width="9.23046875" style="7"/>
  </cols>
  <sheetData>
    <row r="1" spans="1:25" ht="20.6">
      <c r="A1" s="5" t="s">
        <v>527</v>
      </c>
    </row>
    <row r="2" spans="1:25">
      <c r="A2" s="69"/>
      <c r="B2" s="69"/>
      <c r="C2" s="69"/>
      <c r="D2" s="69"/>
      <c r="E2" s="69"/>
    </row>
    <row r="3" spans="1:25">
      <c r="A3" s="69" t="s">
        <v>63</v>
      </c>
      <c r="B3" s="75" t="s">
        <v>198</v>
      </c>
      <c r="C3" s="69"/>
      <c r="D3" s="69"/>
      <c r="E3" s="69"/>
    </row>
    <row r="4" spans="1:25">
      <c r="A4" s="69"/>
      <c r="B4" s="69"/>
      <c r="C4" s="69"/>
      <c r="D4" s="69"/>
      <c r="E4" s="69"/>
    </row>
    <row r="5" spans="1:25">
      <c r="A5" s="69"/>
      <c r="B5" s="69"/>
      <c r="C5" s="248" t="s">
        <v>67</v>
      </c>
      <c r="D5" s="248" t="s">
        <v>0</v>
      </c>
      <c r="E5" s="248" t="s">
        <v>64</v>
      </c>
      <c r="G5" s="8" t="s">
        <v>497</v>
      </c>
    </row>
    <row r="6" spans="1:25">
      <c r="B6" s="244" t="s">
        <v>39</v>
      </c>
      <c r="C6" s="246">
        <v>23.487552000000001</v>
      </c>
      <c r="D6" s="246">
        <v>11.097422999999999</v>
      </c>
      <c r="E6" s="247">
        <v>0.15579899999999999</v>
      </c>
    </row>
    <row r="7" spans="1:25">
      <c r="B7" s="244" t="s">
        <v>40</v>
      </c>
      <c r="C7" s="246">
        <v>22.794989999999999</v>
      </c>
      <c r="D7" s="246">
        <v>11.175993</v>
      </c>
      <c r="E7" s="247">
        <v>0.156718</v>
      </c>
    </row>
    <row r="8" spans="1:25">
      <c r="A8" s="138"/>
      <c r="B8" s="244" t="s">
        <v>41</v>
      </c>
      <c r="C8" s="246">
        <v>22.964383999999999</v>
      </c>
      <c r="D8" s="246">
        <v>11.552453</v>
      </c>
      <c r="E8" s="247">
        <v>0.17712800000000001</v>
      </c>
      <c r="F8" s="138"/>
      <c r="Y8" s="7" t="s">
        <v>179</v>
      </c>
    </row>
    <row r="9" spans="1:25">
      <c r="B9" s="244" t="s">
        <v>42</v>
      </c>
      <c r="C9" s="246">
        <v>23.381246999999998</v>
      </c>
      <c r="D9" s="246">
        <v>11.875819999999999</v>
      </c>
      <c r="E9" s="247">
        <v>0.179981</v>
      </c>
    </row>
    <row r="10" spans="1:25">
      <c r="B10" s="244" t="s">
        <v>5</v>
      </c>
      <c r="C10" s="246">
        <v>23.647839999999999</v>
      </c>
      <c r="D10" s="246">
        <v>11.133677</v>
      </c>
      <c r="E10" s="247">
        <v>0.182034</v>
      </c>
    </row>
    <row r="11" spans="1:25">
      <c r="B11" s="244" t="s">
        <v>6</v>
      </c>
      <c r="C11" s="246">
        <v>24.026903999999998</v>
      </c>
      <c r="D11" s="246">
        <v>11.242812000000001</v>
      </c>
      <c r="E11" s="247">
        <v>0.17658099999999999</v>
      </c>
    </row>
    <row r="12" spans="1:25">
      <c r="B12" s="244" t="s">
        <v>8</v>
      </c>
      <c r="C12" s="246">
        <v>24.124464</v>
      </c>
      <c r="D12" s="246">
        <v>11.274141</v>
      </c>
      <c r="E12" s="247">
        <v>0.17669799999999999</v>
      </c>
    </row>
    <row r="13" spans="1:25">
      <c r="A13" s="13"/>
      <c r="B13" s="244" t="s">
        <v>7</v>
      </c>
      <c r="C13" s="246">
        <v>23.607935999999999</v>
      </c>
      <c r="D13" s="246">
        <v>11.355403000000001</v>
      </c>
      <c r="E13" s="247">
        <v>0.192549</v>
      </c>
      <c r="F13" s="13"/>
    </row>
    <row r="14" spans="1:25">
      <c r="A14" s="13"/>
      <c r="B14" s="244" t="s">
        <v>9</v>
      </c>
      <c r="C14" s="246">
        <v>23.981193999999999</v>
      </c>
      <c r="D14" s="246">
        <v>11.643292000000001</v>
      </c>
      <c r="E14" s="247">
        <v>0.18015500000000001</v>
      </c>
      <c r="F14" s="13"/>
    </row>
    <row r="15" spans="1:25">
      <c r="A15" s="13"/>
      <c r="B15" s="244" t="s">
        <v>10</v>
      </c>
      <c r="C15" s="246">
        <v>24.098765</v>
      </c>
      <c r="D15" s="246">
        <v>12.128995</v>
      </c>
      <c r="E15" s="247">
        <v>0.17910599999999999</v>
      </c>
      <c r="F15" s="13"/>
    </row>
    <row r="16" spans="1:25">
      <c r="A16" s="13"/>
      <c r="B16" s="244" t="s">
        <v>11</v>
      </c>
      <c r="C16" s="246">
        <v>24.331408</v>
      </c>
      <c r="D16" s="246">
        <v>12.801182000000001</v>
      </c>
      <c r="E16" s="247">
        <v>0.19788900000000001</v>
      </c>
      <c r="F16" s="13"/>
    </row>
    <row r="18" spans="1:6">
      <c r="A18" s="245"/>
      <c r="B18" s="10"/>
      <c r="C18" s="12"/>
      <c r="D18" s="12"/>
      <c r="E18" s="12"/>
      <c r="F18" s="245"/>
    </row>
    <row r="19" spans="1:6">
      <c r="A19" s="245"/>
      <c r="B19" s="10"/>
      <c r="C19" s="10"/>
      <c r="D19" s="10"/>
      <c r="E19" s="10"/>
      <c r="F19" s="245"/>
    </row>
    <row r="20" spans="1:6">
      <c r="A20" s="245"/>
      <c r="B20" s="10"/>
      <c r="C20" s="10"/>
      <c r="D20" s="10"/>
      <c r="E20" s="10"/>
      <c r="F20" s="245"/>
    </row>
    <row r="21" spans="1:6">
      <c r="B21" s="10"/>
      <c r="C21" s="10"/>
      <c r="D21" s="10"/>
      <c r="E21" s="10"/>
    </row>
    <row r="22" spans="1:6">
      <c r="A22" s="10"/>
      <c r="F22" s="10"/>
    </row>
    <row r="23" spans="1:6">
      <c r="A23" s="10"/>
      <c r="F23" s="10"/>
    </row>
    <row r="24" spans="1:6">
      <c r="A24" s="10"/>
      <c r="B24" s="10"/>
      <c r="F24" s="10"/>
    </row>
    <row r="25" spans="1:6">
      <c r="A25" s="10"/>
      <c r="B25" s="10"/>
      <c r="F25" s="10"/>
    </row>
  </sheetData>
  <hyperlinks>
    <hyperlink ref="B3" r:id="rId1"/>
  </hyperlinks>
  <pageMargins left="0.7" right="0.7" top="0.75" bottom="0.75" header="0.3" footer="0.3"/>
  <drawing r:id="rId2"/>
</worksheet>
</file>

<file path=xl/worksheets/sheet41.xml><?xml version="1.0" encoding="utf-8"?>
<worksheet xmlns="http://schemas.openxmlformats.org/spreadsheetml/2006/main" xmlns:r="http://schemas.openxmlformats.org/officeDocument/2006/relationships">
  <dimension ref="A1:Q142"/>
  <sheetViews>
    <sheetView workbookViewId="0"/>
  </sheetViews>
  <sheetFormatPr defaultRowHeight="15.9"/>
  <cols>
    <col min="1" max="3" width="9.23046875" style="7"/>
    <col min="4" max="5" width="9.23046875" style="7" customWidth="1"/>
    <col min="6" max="16384" width="9.23046875" style="7"/>
  </cols>
  <sheetData>
    <row r="1" spans="1:9" ht="20.6">
      <c r="A1" s="5" t="s">
        <v>65</v>
      </c>
    </row>
    <row r="2" spans="1:9">
      <c r="A2" s="187"/>
      <c r="B2" s="69"/>
      <c r="C2" s="69"/>
      <c r="D2" s="69"/>
      <c r="E2" s="69"/>
      <c r="F2" s="69"/>
      <c r="G2" s="69"/>
      <c r="H2" s="69"/>
    </row>
    <row r="3" spans="1:9">
      <c r="A3" s="69" t="s">
        <v>63</v>
      </c>
      <c r="B3" s="75" t="s">
        <v>66</v>
      </c>
      <c r="C3" s="69"/>
      <c r="D3" s="69"/>
      <c r="E3" s="69"/>
      <c r="F3" s="69"/>
      <c r="G3" s="69"/>
      <c r="H3" s="69"/>
    </row>
    <row r="4" spans="1:9">
      <c r="A4" s="69"/>
      <c r="B4" s="69"/>
      <c r="C4" s="69"/>
      <c r="D4" s="69"/>
      <c r="E4" s="69"/>
      <c r="F4" s="69"/>
      <c r="G4" s="69"/>
      <c r="H4" s="69"/>
    </row>
    <row r="5" spans="1:9">
      <c r="A5" s="69"/>
      <c r="B5" s="187" t="s">
        <v>427</v>
      </c>
      <c r="C5" s="187"/>
      <c r="D5" s="69"/>
      <c r="E5" s="69"/>
      <c r="F5" s="69"/>
      <c r="G5" s="187" t="s">
        <v>496</v>
      </c>
      <c r="H5" s="69"/>
    </row>
    <row r="6" spans="1:9">
      <c r="C6" s="17" t="s">
        <v>67</v>
      </c>
      <c r="D6" s="17" t="s">
        <v>68</v>
      </c>
      <c r="E6" s="17" t="s">
        <v>64</v>
      </c>
    </row>
    <row r="7" spans="1:9">
      <c r="B7" s="7" t="s">
        <v>39</v>
      </c>
      <c r="C7" s="147">
        <v>42.36</v>
      </c>
      <c r="D7" s="249">
        <v>5.03</v>
      </c>
      <c r="E7" s="147">
        <v>3.93</v>
      </c>
    </row>
    <row r="8" spans="1:9">
      <c r="B8" s="7" t="s">
        <v>40</v>
      </c>
      <c r="C8" s="147">
        <v>42.733400000000003</v>
      </c>
      <c r="D8" s="249">
        <v>5.7374000000000009</v>
      </c>
      <c r="E8" s="147">
        <v>4.3995999999999995</v>
      </c>
    </row>
    <row r="9" spans="1:9">
      <c r="B9" s="7" t="s">
        <v>41</v>
      </c>
      <c r="C9" s="147">
        <v>43.703600000000002</v>
      </c>
      <c r="D9" s="249">
        <v>6.7938999999999998</v>
      </c>
      <c r="E9" s="147">
        <v>4.379599999999999</v>
      </c>
    </row>
    <row r="10" spans="1:9">
      <c r="B10" s="7" t="s">
        <v>42</v>
      </c>
      <c r="C10" s="147">
        <v>46.695599999999999</v>
      </c>
      <c r="D10" s="249">
        <v>7.6502000000000008</v>
      </c>
      <c r="E10" s="147">
        <v>4.3746999999999998</v>
      </c>
      <c r="I10" s="6"/>
    </row>
    <row r="11" spans="1:9">
      <c r="A11" s="250"/>
      <c r="B11" s="7" t="s">
        <v>5</v>
      </c>
      <c r="C11" s="147">
        <v>47.615499999999997</v>
      </c>
      <c r="D11" s="249">
        <v>8.4791000000000007</v>
      </c>
      <c r="E11" s="147">
        <v>4.5282999999999989</v>
      </c>
    </row>
    <row r="12" spans="1:9">
      <c r="A12" s="250"/>
      <c r="B12" s="7" t="s">
        <v>6</v>
      </c>
      <c r="C12" s="147">
        <v>51.163399999999996</v>
      </c>
      <c r="D12" s="249">
        <v>9.8647999999999989</v>
      </c>
      <c r="E12" s="147">
        <v>4.7359</v>
      </c>
    </row>
    <row r="13" spans="1:9">
      <c r="A13" s="250"/>
      <c r="B13" s="7" t="s">
        <v>8</v>
      </c>
      <c r="C13" s="147">
        <v>54.827199999999998</v>
      </c>
      <c r="D13" s="249">
        <v>10.904299999999999</v>
      </c>
      <c r="E13" s="147">
        <v>5.0495999999999999</v>
      </c>
    </row>
    <row r="14" spans="1:9">
      <c r="A14" s="250"/>
      <c r="B14" s="7" t="s">
        <v>7</v>
      </c>
      <c r="C14" s="147">
        <v>53.530099999999997</v>
      </c>
      <c r="D14" s="249">
        <v>10.038799999999998</v>
      </c>
      <c r="E14" s="147">
        <v>4.9571999999999994</v>
      </c>
    </row>
    <row r="15" spans="1:9">
      <c r="A15" s="250"/>
      <c r="B15" s="7" t="s">
        <v>9</v>
      </c>
      <c r="C15" s="147">
        <v>55.851599999999998</v>
      </c>
      <c r="D15" s="249">
        <v>11.435099999999998</v>
      </c>
      <c r="E15" s="147">
        <v>5.1098999999999997</v>
      </c>
    </row>
    <row r="16" spans="1:9">
      <c r="A16" s="250"/>
      <c r="B16" s="7" t="s">
        <v>10</v>
      </c>
      <c r="C16" s="147">
        <v>59.796999999999997</v>
      </c>
      <c r="D16" s="249">
        <v>13.917399999999997</v>
      </c>
      <c r="E16" s="147">
        <v>5.5365999999999982</v>
      </c>
    </row>
    <row r="17" spans="1:17">
      <c r="A17" s="250"/>
      <c r="B17" s="7" t="s">
        <v>11</v>
      </c>
      <c r="C17" s="147">
        <v>60.239399999999996</v>
      </c>
      <c r="D17" s="147">
        <v>16.7865</v>
      </c>
      <c r="E17" s="147">
        <v>5.8781000000000008</v>
      </c>
    </row>
    <row r="18" spans="1:17">
      <c r="A18" s="250"/>
      <c r="B18" s="209"/>
      <c r="C18" s="209"/>
      <c r="E18" s="209"/>
    </row>
    <row r="19" spans="1:17">
      <c r="A19" s="250"/>
      <c r="B19" s="209"/>
      <c r="C19" s="209"/>
      <c r="E19" s="209"/>
    </row>
    <row r="20" spans="1:17">
      <c r="A20" s="250"/>
      <c r="E20" s="209"/>
    </row>
    <row r="21" spans="1:17">
      <c r="A21" s="250"/>
      <c r="E21" s="209"/>
    </row>
    <row r="22" spans="1:17">
      <c r="A22" s="250"/>
      <c r="E22" s="209"/>
    </row>
    <row r="23" spans="1:17">
      <c r="A23" s="250"/>
      <c r="E23" s="209"/>
    </row>
    <row r="24" spans="1:17">
      <c r="A24" s="250"/>
      <c r="E24" s="209"/>
    </row>
    <row r="25" spans="1:17">
      <c r="A25" s="250"/>
      <c r="E25" s="209"/>
    </row>
    <row r="26" spans="1:17">
      <c r="A26" s="250"/>
      <c r="E26" s="209"/>
      <c r="O26" s="244"/>
      <c r="P26" s="233"/>
      <c r="Q26" s="233"/>
    </row>
    <row r="27" spans="1:17">
      <c r="A27" s="250"/>
      <c r="E27" s="209"/>
      <c r="O27" s="244"/>
      <c r="P27" s="233"/>
      <c r="Q27" s="233"/>
    </row>
    <row r="28" spans="1:17">
      <c r="A28" s="250"/>
      <c r="E28" s="209"/>
      <c r="O28" s="244"/>
      <c r="P28" s="233"/>
      <c r="Q28" s="233"/>
    </row>
    <row r="29" spans="1:17">
      <c r="A29" s="250"/>
      <c r="E29" s="209"/>
      <c r="O29" s="244"/>
      <c r="P29" s="233"/>
      <c r="Q29" s="233"/>
    </row>
    <row r="30" spans="1:17">
      <c r="A30" s="250"/>
      <c r="E30" s="209"/>
      <c r="O30" s="244"/>
      <c r="P30" s="233"/>
      <c r="Q30" s="233"/>
    </row>
    <row r="31" spans="1:17">
      <c r="A31" s="250"/>
      <c r="B31" s="209"/>
      <c r="C31" s="209"/>
      <c r="E31" s="209"/>
      <c r="O31" s="244"/>
      <c r="P31" s="233"/>
      <c r="Q31" s="233"/>
    </row>
    <row r="32" spans="1:17">
      <c r="A32" s="250"/>
      <c r="B32" s="209"/>
      <c r="C32" s="209"/>
      <c r="E32" s="209"/>
      <c r="O32" s="244"/>
      <c r="P32" s="233"/>
      <c r="Q32" s="233"/>
    </row>
    <row r="33" spans="1:17">
      <c r="A33" s="250"/>
      <c r="B33" s="209"/>
      <c r="C33" s="209"/>
      <c r="E33" s="209"/>
      <c r="O33" s="244"/>
      <c r="P33" s="233"/>
      <c r="Q33" s="233"/>
    </row>
    <row r="34" spans="1:17">
      <c r="A34" s="250"/>
      <c r="B34" s="209"/>
      <c r="C34" s="209"/>
      <c r="E34" s="209"/>
      <c r="O34" s="244"/>
      <c r="P34" s="233"/>
      <c r="Q34" s="233"/>
    </row>
    <row r="35" spans="1:17">
      <c r="A35" s="250"/>
      <c r="B35" s="209"/>
      <c r="C35" s="209"/>
      <c r="E35" s="209"/>
      <c r="O35" s="244"/>
      <c r="P35" s="233"/>
      <c r="Q35" s="233"/>
    </row>
    <row r="36" spans="1:17">
      <c r="A36" s="250"/>
      <c r="B36" s="209"/>
      <c r="C36" s="209"/>
      <c r="E36" s="209"/>
      <c r="O36" s="244"/>
      <c r="P36" s="233"/>
      <c r="Q36" s="233"/>
    </row>
    <row r="37" spans="1:17">
      <c r="A37" s="250"/>
      <c r="B37" s="209"/>
      <c r="C37" s="209"/>
      <c r="E37" s="209"/>
      <c r="O37" s="244"/>
      <c r="P37" s="233"/>
      <c r="Q37" s="233"/>
    </row>
    <row r="38" spans="1:17">
      <c r="A38" s="250"/>
      <c r="B38" s="209"/>
      <c r="C38" s="209"/>
      <c r="E38" s="209"/>
      <c r="O38" s="244"/>
      <c r="P38" s="233"/>
      <c r="Q38" s="233"/>
    </row>
    <row r="39" spans="1:17">
      <c r="A39" s="250"/>
      <c r="B39" s="209"/>
      <c r="C39" s="209"/>
      <c r="E39" s="209"/>
      <c r="O39" s="244"/>
      <c r="P39" s="233"/>
      <c r="Q39" s="233"/>
    </row>
    <row r="40" spans="1:17">
      <c r="A40" s="250"/>
      <c r="B40" s="209"/>
      <c r="C40" s="209"/>
      <c r="E40" s="209"/>
      <c r="O40" s="244"/>
      <c r="P40" s="233"/>
      <c r="Q40" s="233"/>
    </row>
    <row r="41" spans="1:17">
      <c r="A41" s="250"/>
      <c r="B41" s="209"/>
      <c r="C41" s="209"/>
      <c r="E41" s="209"/>
    </row>
    <row r="42" spans="1:17">
      <c r="A42" s="250"/>
      <c r="B42" s="209"/>
      <c r="C42" s="209"/>
      <c r="E42" s="209"/>
    </row>
    <row r="43" spans="1:17">
      <c r="A43" s="250"/>
      <c r="B43" s="209"/>
      <c r="C43" s="209"/>
      <c r="E43" s="209"/>
    </row>
    <row r="44" spans="1:17">
      <c r="A44" s="250"/>
      <c r="B44" s="209"/>
      <c r="C44" s="209"/>
      <c r="E44" s="209"/>
    </row>
    <row r="45" spans="1:17">
      <c r="A45" s="250"/>
      <c r="B45" s="209"/>
      <c r="C45" s="209"/>
      <c r="E45" s="209"/>
    </row>
    <row r="46" spans="1:17">
      <c r="A46" s="250"/>
      <c r="B46" s="209"/>
      <c r="C46" s="209"/>
      <c r="E46" s="209"/>
    </row>
    <row r="47" spans="1:17">
      <c r="A47" s="250"/>
      <c r="B47" s="209"/>
      <c r="C47" s="209"/>
      <c r="E47" s="209"/>
    </row>
    <row r="48" spans="1:17">
      <c r="A48" s="250"/>
      <c r="B48" s="209"/>
      <c r="C48" s="209"/>
      <c r="E48" s="209"/>
    </row>
    <row r="49" spans="1:15">
      <c r="A49" s="250"/>
      <c r="B49" s="209"/>
      <c r="C49" s="209"/>
      <c r="E49" s="209"/>
    </row>
    <row r="50" spans="1:15">
      <c r="A50" s="250"/>
      <c r="B50" s="209"/>
      <c r="C50" s="209"/>
      <c r="E50" s="209"/>
    </row>
    <row r="51" spans="1:15">
      <c r="A51" s="250"/>
      <c r="B51" s="209"/>
      <c r="C51" s="209"/>
      <c r="E51" s="209"/>
    </row>
    <row r="52" spans="1:15">
      <c r="A52" s="250"/>
      <c r="B52" s="209"/>
      <c r="C52" s="209"/>
      <c r="E52" s="209"/>
    </row>
    <row r="53" spans="1:15">
      <c r="A53" s="250"/>
      <c r="B53" s="209"/>
      <c r="C53" s="209"/>
      <c r="E53" s="209"/>
    </row>
    <row r="54" spans="1:15">
      <c r="A54" s="250"/>
      <c r="B54" s="209"/>
      <c r="C54" s="209"/>
      <c r="E54" s="209"/>
    </row>
    <row r="55" spans="1:15">
      <c r="A55" s="250"/>
      <c r="B55" s="209"/>
      <c r="C55" s="209"/>
      <c r="E55" s="209"/>
    </row>
    <row r="56" spans="1:15">
      <c r="A56" s="250"/>
      <c r="B56" s="209"/>
      <c r="C56" s="209"/>
      <c r="E56" s="209"/>
    </row>
    <row r="57" spans="1:15">
      <c r="A57" s="250"/>
      <c r="B57" s="209"/>
      <c r="C57" s="209"/>
      <c r="E57" s="209"/>
      <c r="I57" s="17"/>
      <c r="J57" s="17"/>
      <c r="K57" s="17"/>
      <c r="N57" s="138"/>
      <c r="O57" s="138"/>
    </row>
    <row r="58" spans="1:15">
      <c r="A58" s="250"/>
      <c r="B58" s="209"/>
      <c r="C58" s="209"/>
      <c r="E58" s="209"/>
      <c r="I58" s="251"/>
      <c r="J58" s="251"/>
      <c r="K58" s="251"/>
      <c r="N58" s="145"/>
    </row>
    <row r="59" spans="1:15">
      <c r="A59" s="250"/>
      <c r="B59" s="209"/>
      <c r="C59" s="209"/>
      <c r="E59" s="209"/>
      <c r="I59" s="145"/>
      <c r="J59" s="145"/>
      <c r="K59" s="145"/>
      <c r="N59" s="145"/>
      <c r="O59" s="145"/>
    </row>
    <row r="60" spans="1:15">
      <c r="A60" s="250"/>
      <c r="B60" s="209"/>
      <c r="C60" s="209"/>
      <c r="E60" s="209"/>
      <c r="I60" s="145"/>
      <c r="J60" s="145"/>
      <c r="K60" s="145"/>
      <c r="N60" s="145"/>
    </row>
    <row r="61" spans="1:15">
      <c r="A61" s="250"/>
      <c r="B61" s="209"/>
      <c r="C61" s="209"/>
      <c r="E61" s="209"/>
      <c r="N61" s="145"/>
      <c r="O61" s="145"/>
    </row>
    <row r="62" spans="1:15">
      <c r="A62" s="250"/>
      <c r="B62" s="209"/>
      <c r="C62" s="209"/>
      <c r="E62" s="209"/>
      <c r="N62" s="145"/>
      <c r="O62" s="145"/>
    </row>
    <row r="63" spans="1:15">
      <c r="A63" s="250"/>
      <c r="B63" s="209"/>
      <c r="C63" s="209"/>
      <c r="E63" s="209"/>
      <c r="N63" s="145"/>
      <c r="O63" s="145"/>
    </row>
    <row r="64" spans="1:15">
      <c r="A64" s="250"/>
      <c r="B64" s="209"/>
      <c r="C64" s="209"/>
      <c r="E64" s="209"/>
      <c r="N64" s="145"/>
      <c r="O64" s="145"/>
    </row>
    <row r="65" spans="1:15">
      <c r="A65" s="250"/>
      <c r="B65" s="209"/>
      <c r="C65" s="209"/>
      <c r="E65" s="209"/>
      <c r="N65" s="145"/>
      <c r="O65" s="145"/>
    </row>
    <row r="66" spans="1:15">
      <c r="A66" s="250"/>
      <c r="B66" s="209"/>
      <c r="C66" s="209"/>
      <c r="E66" s="209"/>
    </row>
    <row r="67" spans="1:15">
      <c r="A67" s="250"/>
      <c r="B67" s="209"/>
      <c r="C67" s="209"/>
      <c r="E67" s="209"/>
    </row>
    <row r="68" spans="1:15">
      <c r="A68" s="250"/>
      <c r="B68" s="209"/>
      <c r="C68" s="209"/>
      <c r="E68" s="209"/>
    </row>
    <row r="69" spans="1:15">
      <c r="A69" s="250"/>
      <c r="B69" s="209"/>
      <c r="C69" s="209"/>
      <c r="E69" s="209"/>
    </row>
    <row r="70" spans="1:15">
      <c r="A70" s="250"/>
      <c r="B70" s="209"/>
      <c r="C70" s="209"/>
      <c r="E70" s="209"/>
    </row>
    <row r="71" spans="1:15">
      <c r="A71" s="250"/>
      <c r="B71" s="209"/>
      <c r="C71" s="209"/>
      <c r="E71" s="209"/>
    </row>
    <row r="72" spans="1:15">
      <c r="A72" s="250"/>
      <c r="B72" s="209"/>
      <c r="C72" s="209"/>
      <c r="E72" s="209"/>
    </row>
    <row r="73" spans="1:15">
      <c r="A73" s="250"/>
      <c r="B73" s="209"/>
      <c r="C73" s="209"/>
      <c r="E73" s="209"/>
    </row>
    <row r="74" spans="1:15">
      <c r="A74" s="250"/>
      <c r="B74" s="209"/>
      <c r="C74" s="209"/>
      <c r="E74" s="209"/>
    </row>
    <row r="75" spans="1:15">
      <c r="A75" s="250"/>
      <c r="B75" s="209"/>
      <c r="C75" s="209"/>
      <c r="E75" s="209"/>
    </row>
    <row r="76" spans="1:15">
      <c r="A76" s="250"/>
      <c r="B76" s="209"/>
      <c r="C76" s="209"/>
      <c r="E76" s="209"/>
    </row>
    <row r="77" spans="1:15">
      <c r="A77" s="250"/>
      <c r="B77" s="209"/>
      <c r="C77" s="209"/>
      <c r="E77" s="209"/>
    </row>
    <row r="78" spans="1:15">
      <c r="A78" s="250"/>
      <c r="B78" s="209"/>
      <c r="C78" s="209"/>
      <c r="E78" s="209"/>
    </row>
    <row r="79" spans="1:15">
      <c r="A79" s="250"/>
      <c r="B79" s="209"/>
      <c r="C79" s="209"/>
      <c r="E79" s="209"/>
      <c r="F79" s="209"/>
    </row>
    <row r="80" spans="1:15">
      <c r="A80" s="250"/>
      <c r="B80" s="209"/>
      <c r="C80" s="209"/>
      <c r="E80" s="209"/>
    </row>
    <row r="81" spans="1:6">
      <c r="A81" s="250"/>
      <c r="B81" s="209"/>
      <c r="C81" s="209"/>
      <c r="E81" s="209"/>
    </row>
    <row r="82" spans="1:6">
      <c r="A82" s="250"/>
      <c r="B82" s="209"/>
      <c r="C82" s="209"/>
      <c r="E82" s="209"/>
    </row>
    <row r="83" spans="1:6">
      <c r="A83" s="250"/>
      <c r="B83" s="209"/>
      <c r="C83" s="209"/>
      <c r="E83" s="209"/>
    </row>
    <row r="84" spans="1:6">
      <c r="A84" s="250"/>
      <c r="B84" s="209"/>
      <c r="C84" s="209"/>
      <c r="E84" s="209"/>
      <c r="F84" s="209"/>
    </row>
    <row r="85" spans="1:6">
      <c r="A85" s="250"/>
      <c r="B85" s="209"/>
      <c r="C85" s="209"/>
      <c r="E85" s="209"/>
      <c r="F85" s="209"/>
    </row>
    <row r="86" spans="1:6">
      <c r="A86" s="250"/>
      <c r="B86" s="209"/>
      <c r="C86" s="209"/>
      <c r="E86" s="209"/>
      <c r="F86" s="209"/>
    </row>
    <row r="87" spans="1:6">
      <c r="A87" s="250"/>
      <c r="B87" s="209"/>
      <c r="C87" s="209"/>
      <c r="E87" s="209"/>
    </row>
    <row r="88" spans="1:6">
      <c r="A88" s="250"/>
      <c r="B88" s="209"/>
      <c r="C88" s="209"/>
      <c r="E88" s="209"/>
    </row>
    <row r="89" spans="1:6">
      <c r="A89" s="250"/>
      <c r="B89" s="209"/>
      <c r="C89" s="209"/>
      <c r="E89" s="209"/>
    </row>
    <row r="90" spans="1:6">
      <c r="A90" s="250"/>
      <c r="B90" s="209"/>
      <c r="C90" s="209"/>
      <c r="E90" s="209"/>
    </row>
    <row r="91" spans="1:6">
      <c r="A91" s="250"/>
      <c r="B91" s="209"/>
      <c r="C91" s="209"/>
      <c r="E91" s="209"/>
      <c r="F91" s="209"/>
    </row>
    <row r="92" spans="1:6">
      <c r="A92" s="250"/>
      <c r="B92" s="209"/>
      <c r="C92" s="209"/>
      <c r="E92" s="209"/>
    </row>
    <row r="93" spans="1:6">
      <c r="A93" s="250"/>
      <c r="B93" s="209"/>
      <c r="C93" s="209"/>
      <c r="E93" s="209"/>
    </row>
    <row r="94" spans="1:6">
      <c r="A94" s="250"/>
      <c r="B94" s="209"/>
      <c r="C94" s="209"/>
      <c r="E94" s="209"/>
    </row>
    <row r="95" spans="1:6">
      <c r="A95" s="250"/>
      <c r="B95" s="209"/>
      <c r="C95" s="209"/>
      <c r="E95" s="209"/>
    </row>
    <row r="96" spans="1:6">
      <c r="A96" s="250"/>
      <c r="B96" s="209"/>
      <c r="C96" s="209"/>
      <c r="E96" s="209"/>
    </row>
    <row r="97" spans="1:6">
      <c r="A97" s="250"/>
      <c r="B97" s="209"/>
      <c r="C97" s="209"/>
      <c r="E97" s="209"/>
    </row>
    <row r="98" spans="1:6">
      <c r="A98" s="250"/>
      <c r="B98" s="209"/>
      <c r="C98" s="209"/>
      <c r="E98" s="209"/>
    </row>
    <row r="99" spans="1:6">
      <c r="A99" s="250"/>
      <c r="B99" s="209"/>
      <c r="C99" s="209"/>
      <c r="E99" s="209"/>
    </row>
    <row r="100" spans="1:6">
      <c r="A100" s="250"/>
      <c r="B100" s="209"/>
      <c r="C100" s="209"/>
      <c r="E100" s="209"/>
    </row>
    <row r="101" spans="1:6">
      <c r="A101" s="250"/>
      <c r="B101" s="209"/>
      <c r="C101" s="209"/>
      <c r="E101" s="209"/>
    </row>
    <row r="102" spans="1:6">
      <c r="A102" s="250"/>
      <c r="B102" s="209"/>
      <c r="C102" s="209"/>
      <c r="E102" s="209"/>
    </row>
    <row r="103" spans="1:6">
      <c r="A103" s="250"/>
      <c r="B103" s="209"/>
      <c r="C103" s="209"/>
      <c r="E103" s="209"/>
      <c r="F103" s="209"/>
    </row>
    <row r="104" spans="1:6">
      <c r="A104" s="250"/>
      <c r="B104" s="209"/>
      <c r="C104" s="209"/>
      <c r="E104" s="209"/>
    </row>
    <row r="105" spans="1:6">
      <c r="A105" s="250"/>
      <c r="B105" s="209"/>
      <c r="C105" s="209"/>
      <c r="E105" s="209"/>
      <c r="F105" s="209"/>
    </row>
    <row r="106" spans="1:6">
      <c r="A106" s="250"/>
      <c r="B106" s="209"/>
      <c r="C106" s="209"/>
      <c r="E106" s="209"/>
    </row>
    <row r="107" spans="1:6">
      <c r="A107" s="250"/>
      <c r="B107" s="209"/>
      <c r="C107" s="209"/>
      <c r="E107" s="209"/>
    </row>
    <row r="108" spans="1:6">
      <c r="A108" s="250"/>
      <c r="B108" s="209"/>
      <c r="C108" s="209"/>
      <c r="E108" s="209"/>
      <c r="F108" s="209"/>
    </row>
    <row r="109" spans="1:6">
      <c r="A109" s="250"/>
      <c r="B109" s="209"/>
      <c r="C109" s="209"/>
      <c r="E109" s="209"/>
    </row>
    <row r="110" spans="1:6">
      <c r="A110" s="250"/>
      <c r="B110" s="209"/>
      <c r="C110" s="209"/>
      <c r="E110" s="209"/>
    </row>
    <row r="111" spans="1:6">
      <c r="A111" s="250"/>
      <c r="B111" s="209"/>
      <c r="C111" s="209"/>
      <c r="E111" s="209"/>
    </row>
    <row r="112" spans="1:6">
      <c r="A112" s="250"/>
      <c r="B112" s="209"/>
      <c r="C112" s="209"/>
      <c r="E112" s="209"/>
    </row>
    <row r="113" spans="1:6">
      <c r="A113" s="250"/>
      <c r="B113" s="209"/>
      <c r="C113" s="209"/>
      <c r="E113" s="209"/>
    </row>
    <row r="114" spans="1:6">
      <c r="A114" s="250"/>
      <c r="B114" s="209"/>
      <c r="C114" s="209"/>
      <c r="E114" s="209"/>
      <c r="F114" s="209"/>
    </row>
    <row r="115" spans="1:6">
      <c r="A115" s="250"/>
      <c r="B115" s="209"/>
      <c r="C115" s="209"/>
      <c r="E115" s="209"/>
      <c r="F115" s="209"/>
    </row>
    <row r="116" spans="1:6">
      <c r="A116" s="250"/>
      <c r="B116" s="209"/>
      <c r="C116" s="209"/>
      <c r="E116" s="209"/>
    </row>
    <row r="117" spans="1:6">
      <c r="A117" s="250"/>
      <c r="B117" s="209"/>
      <c r="C117" s="209"/>
      <c r="E117" s="209"/>
      <c r="F117" s="209"/>
    </row>
    <row r="118" spans="1:6">
      <c r="A118" s="250"/>
      <c r="B118" s="209"/>
      <c r="C118" s="209"/>
      <c r="E118" s="209"/>
      <c r="F118" s="209"/>
    </row>
    <row r="119" spans="1:6">
      <c r="A119" s="250"/>
      <c r="B119" s="209"/>
      <c r="C119" s="209"/>
      <c r="E119" s="209"/>
      <c r="F119" s="209"/>
    </row>
    <row r="120" spans="1:6">
      <c r="A120" s="250"/>
      <c r="B120" s="209"/>
      <c r="C120" s="209"/>
      <c r="E120" s="209"/>
      <c r="F120" s="209"/>
    </row>
    <row r="121" spans="1:6">
      <c r="A121" s="250"/>
      <c r="B121" s="209"/>
      <c r="C121" s="209"/>
      <c r="E121" s="209"/>
      <c r="F121" s="209"/>
    </row>
    <row r="122" spans="1:6">
      <c r="A122" s="250"/>
      <c r="B122" s="209"/>
      <c r="C122" s="209"/>
      <c r="E122" s="209"/>
      <c r="F122" s="209"/>
    </row>
    <row r="123" spans="1:6">
      <c r="A123" s="250"/>
      <c r="B123" s="209"/>
      <c r="C123" s="209"/>
      <c r="E123" s="209"/>
      <c r="F123" s="209"/>
    </row>
    <row r="124" spans="1:6">
      <c r="A124" s="250"/>
      <c r="B124" s="209"/>
      <c r="C124" s="209"/>
      <c r="E124" s="209"/>
    </row>
    <row r="125" spans="1:6">
      <c r="A125" s="250"/>
      <c r="B125" s="209"/>
      <c r="C125" s="209"/>
      <c r="E125" s="209"/>
    </row>
    <row r="126" spans="1:6">
      <c r="A126" s="250"/>
      <c r="B126" s="209"/>
      <c r="C126" s="209"/>
      <c r="E126" s="209"/>
      <c r="F126" s="209"/>
    </row>
    <row r="127" spans="1:6">
      <c r="A127" s="250"/>
      <c r="B127" s="209"/>
      <c r="C127" s="209"/>
      <c r="E127" s="209"/>
      <c r="F127" s="209"/>
    </row>
    <row r="128" spans="1:6">
      <c r="A128" s="250"/>
      <c r="B128" s="209"/>
      <c r="C128" s="209"/>
      <c r="E128" s="209"/>
      <c r="F128" s="209"/>
    </row>
    <row r="129" spans="1:6">
      <c r="A129" s="250"/>
      <c r="B129" s="209"/>
      <c r="C129" s="209"/>
      <c r="E129" s="209"/>
      <c r="F129" s="209"/>
    </row>
    <row r="130" spans="1:6">
      <c r="A130" s="250"/>
      <c r="B130" s="209"/>
      <c r="C130" s="209"/>
      <c r="E130" s="209"/>
      <c r="F130" s="209"/>
    </row>
    <row r="131" spans="1:6">
      <c r="A131" s="250"/>
      <c r="B131" s="209"/>
      <c r="C131" s="209"/>
      <c r="E131" s="209"/>
      <c r="F131" s="209"/>
    </row>
    <row r="132" spans="1:6">
      <c r="A132" s="250"/>
      <c r="B132" s="209"/>
      <c r="C132" s="209"/>
      <c r="E132" s="209"/>
      <c r="F132" s="209"/>
    </row>
    <row r="133" spans="1:6">
      <c r="A133" s="250"/>
      <c r="B133" s="209"/>
      <c r="C133" s="209"/>
      <c r="E133" s="209"/>
      <c r="F133" s="209"/>
    </row>
    <row r="134" spans="1:6">
      <c r="A134" s="250"/>
      <c r="B134" s="209"/>
      <c r="C134" s="209"/>
      <c r="E134" s="209"/>
      <c r="F134" s="209"/>
    </row>
    <row r="135" spans="1:6">
      <c r="A135" s="250"/>
      <c r="B135" s="209"/>
      <c r="C135" s="209"/>
      <c r="E135" s="209"/>
      <c r="F135" s="209"/>
    </row>
    <row r="136" spans="1:6">
      <c r="A136" s="250"/>
      <c r="B136" s="209"/>
      <c r="C136" s="209"/>
      <c r="E136" s="209"/>
      <c r="F136" s="209"/>
    </row>
    <row r="137" spans="1:6">
      <c r="A137" s="250"/>
      <c r="B137" s="209"/>
      <c r="C137" s="209"/>
      <c r="E137" s="209"/>
      <c r="F137" s="209"/>
    </row>
    <row r="138" spans="1:6">
      <c r="A138" s="250"/>
      <c r="B138" s="209"/>
      <c r="C138" s="209"/>
      <c r="E138" s="209"/>
      <c r="F138" s="209"/>
    </row>
    <row r="139" spans="1:6">
      <c r="A139" s="250"/>
      <c r="B139" s="209"/>
      <c r="C139" s="209"/>
      <c r="E139" s="209"/>
      <c r="F139" s="209"/>
    </row>
    <row r="140" spans="1:6">
      <c r="A140" s="250"/>
      <c r="B140" s="209"/>
      <c r="C140" s="209"/>
      <c r="E140" s="209"/>
      <c r="F140" s="209"/>
    </row>
    <row r="141" spans="1:6">
      <c r="A141" s="250"/>
      <c r="B141" s="209"/>
      <c r="C141" s="209"/>
      <c r="E141" s="209"/>
      <c r="F141" s="209"/>
    </row>
    <row r="142" spans="1:6">
      <c r="A142" s="250"/>
      <c r="B142" s="209"/>
      <c r="C142" s="209"/>
      <c r="E142" s="209"/>
      <c r="F142" s="209"/>
    </row>
  </sheetData>
  <hyperlinks>
    <hyperlink ref="B3" r:id="rId1"/>
  </hyperlinks>
  <pageMargins left="0.7" right="0.7" top="0.75" bottom="0.75" header="0.3" footer="0.3"/>
  <pageSetup orientation="portrait" r:id="rId2"/>
  <drawing r:id="rId3"/>
</worksheet>
</file>

<file path=xl/worksheets/sheet42.xml><?xml version="1.0" encoding="utf-8"?>
<worksheet xmlns="http://schemas.openxmlformats.org/spreadsheetml/2006/main" xmlns:r="http://schemas.openxmlformats.org/officeDocument/2006/relationships">
  <dimension ref="A1:M12"/>
  <sheetViews>
    <sheetView workbookViewId="0">
      <selection activeCell="I3" sqref="I3"/>
    </sheetView>
  </sheetViews>
  <sheetFormatPr defaultRowHeight="15.9"/>
  <cols>
    <col min="1" max="2" width="9.23046875" style="7"/>
    <col min="3" max="3" width="24.61328125" style="7" customWidth="1"/>
    <col min="4" max="16384" width="9.23046875" style="7"/>
  </cols>
  <sheetData>
    <row r="1" spans="1:13" ht="20.6">
      <c r="A1" s="5" t="s">
        <v>314</v>
      </c>
    </row>
    <row r="3" spans="1:13">
      <c r="A3" s="7" t="s">
        <v>63</v>
      </c>
      <c r="B3" s="7" t="s">
        <v>381</v>
      </c>
    </row>
    <row r="5" spans="1:13">
      <c r="A5" s="7" t="s">
        <v>383</v>
      </c>
    </row>
    <row r="6" spans="1:13">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2.0756760000000001</v>
      </c>
      <c r="F7" s="154">
        <v>2.4255589999999998</v>
      </c>
      <c r="G7" s="154">
        <v>2.1716959999999998</v>
      </c>
      <c r="H7" s="154">
        <v>2.6891569999999998</v>
      </c>
      <c r="I7" s="154">
        <v>2.8493719999999998</v>
      </c>
      <c r="J7" s="154">
        <v>2.9271880000000001</v>
      </c>
      <c r="K7" s="154">
        <v>2.8517700000000001</v>
      </c>
      <c r="L7" s="154">
        <v>2.8090099999999998</v>
      </c>
      <c r="M7" s="154">
        <f>2.151771+0.529868</f>
        <v>2.6816390000000001</v>
      </c>
    </row>
    <row r="8" spans="1:13">
      <c r="A8" s="291" t="s">
        <v>67</v>
      </c>
      <c r="B8" s="291" t="s">
        <v>382</v>
      </c>
      <c r="C8" s="291" t="s">
        <v>298</v>
      </c>
      <c r="D8" s="154">
        <v>2.8987859999999999</v>
      </c>
      <c r="E8" s="154">
        <v>3.6510389999999999</v>
      </c>
      <c r="F8" s="154">
        <v>4.2201630000000003</v>
      </c>
      <c r="G8" s="154">
        <v>4.3233839999999999</v>
      </c>
      <c r="H8" s="154">
        <v>4.3388020000000003</v>
      </c>
      <c r="I8" s="154">
        <v>4.4664010000000003</v>
      </c>
      <c r="J8" s="154">
        <v>4.3228939999999998</v>
      </c>
      <c r="K8" s="154">
        <v>4.3707799999999999</v>
      </c>
      <c r="L8" s="154">
        <v>4.341361</v>
      </c>
      <c r="M8" s="154">
        <v>4.0854670000000004</v>
      </c>
    </row>
    <row r="9" spans="1:13">
      <c r="A9" s="291" t="s">
        <v>67</v>
      </c>
      <c r="B9" s="291" t="s">
        <v>382</v>
      </c>
      <c r="C9" s="291" t="s">
        <v>79</v>
      </c>
      <c r="D9" s="154">
        <v>0.79214099999999998</v>
      </c>
      <c r="E9" s="154">
        <v>0.95953299999999997</v>
      </c>
      <c r="F9" s="154">
        <v>1.158954</v>
      </c>
      <c r="G9" s="154">
        <v>1.365334</v>
      </c>
      <c r="H9" s="154">
        <v>1.6055140000000001</v>
      </c>
      <c r="I9" s="154">
        <v>1.78373</v>
      </c>
      <c r="J9" s="154">
        <v>1.809599</v>
      </c>
      <c r="K9" s="154">
        <v>1.9032</v>
      </c>
      <c r="L9" s="154">
        <v>1.8596889999999999</v>
      </c>
      <c r="M9" s="154">
        <v>1.8805559999999999</v>
      </c>
    </row>
    <row r="10" spans="1:13">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spans="1:13">
      <c r="B12" s="67" t="s">
        <v>499</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dimension ref="A1:AB47"/>
  <sheetViews>
    <sheetView workbookViewId="0">
      <selection activeCell="A5" sqref="A5"/>
    </sheetView>
  </sheetViews>
  <sheetFormatPr defaultRowHeight="15.9"/>
  <cols>
    <col min="1" max="1" width="23.53515625" style="7" customWidth="1"/>
    <col min="2" max="12" width="9.23046875" style="7"/>
    <col min="13" max="13" width="21.15234375" style="7" customWidth="1"/>
    <col min="14" max="14" width="10.84375" style="7" bestFit="1" customWidth="1"/>
    <col min="15" max="19" width="9.23046875" style="7"/>
    <col min="20" max="20" width="3.15234375" style="7" customWidth="1"/>
    <col min="21" max="21" width="2.53515625" style="7" customWidth="1"/>
    <col min="22" max="16384" width="9.23046875" style="7"/>
  </cols>
  <sheetData>
    <row r="1" spans="1:28" ht="20.6">
      <c r="A1" s="5" t="s">
        <v>428</v>
      </c>
    </row>
    <row r="3" spans="1:28" s="69" customFormat="1">
      <c r="A3" s="69" t="s">
        <v>63</v>
      </c>
      <c r="B3" s="256" t="s">
        <v>195</v>
      </c>
      <c r="C3" s="219"/>
      <c r="D3" s="219"/>
      <c r="E3" s="219"/>
      <c r="F3" s="219"/>
      <c r="G3" s="219"/>
      <c r="H3" s="219"/>
    </row>
    <row r="4" spans="1:28" s="69" customFormat="1">
      <c r="B4" s="219"/>
      <c r="C4" s="219"/>
      <c r="D4" s="219"/>
      <c r="E4" s="219"/>
      <c r="F4" s="219"/>
      <c r="G4" s="219"/>
      <c r="H4" s="219"/>
    </row>
    <row r="5" spans="1:28">
      <c r="A5" s="7" t="s">
        <v>483</v>
      </c>
      <c r="B5" s="64">
        <v>0.52500000000000002</v>
      </c>
      <c r="D5" s="8" t="s">
        <v>429</v>
      </c>
      <c r="P5" s="252"/>
    </row>
    <row r="6" spans="1:28">
      <c r="A6" s="7" t="s">
        <v>174</v>
      </c>
      <c r="B6" s="64">
        <v>0.25945000000000001</v>
      </c>
      <c r="D6" s="63"/>
      <c r="E6" s="63"/>
      <c r="F6" s="63"/>
      <c r="G6" s="63"/>
      <c r="H6" s="63"/>
      <c r="I6" s="63"/>
      <c r="J6" s="63"/>
      <c r="K6" s="63"/>
      <c r="P6" s="253"/>
    </row>
    <row r="7" spans="1:28">
      <c r="A7" s="7" t="s">
        <v>176</v>
      </c>
      <c r="B7" s="64">
        <v>0.16521</v>
      </c>
      <c r="D7" s="63"/>
      <c r="E7" s="63"/>
      <c r="F7" s="63"/>
      <c r="G7" s="63"/>
      <c r="H7" s="63"/>
      <c r="I7" s="63"/>
      <c r="J7" s="63"/>
      <c r="K7" s="63"/>
      <c r="P7" s="253"/>
      <c r="R7" s="12"/>
    </row>
    <row r="8" spans="1:28">
      <c r="A8" s="7" t="s">
        <v>177</v>
      </c>
      <c r="B8" s="64">
        <v>2.7949999999999999E-2</v>
      </c>
      <c r="D8" s="63"/>
      <c r="E8" s="63"/>
      <c r="F8" s="63"/>
      <c r="G8" s="63"/>
      <c r="H8" s="63"/>
      <c r="I8" s="63"/>
      <c r="J8" s="63"/>
      <c r="K8" s="63"/>
      <c r="P8" s="253"/>
    </row>
    <row r="9" spans="1:28">
      <c r="A9" s="7" t="s">
        <v>175</v>
      </c>
      <c r="B9" s="64">
        <v>1.242E-2</v>
      </c>
      <c r="D9" s="12"/>
      <c r="E9" s="12"/>
      <c r="F9" s="12"/>
      <c r="G9" s="12"/>
      <c r="H9" s="12"/>
      <c r="I9" s="12"/>
      <c r="J9" s="12"/>
      <c r="K9" s="12"/>
      <c r="P9" s="253"/>
    </row>
    <row r="10" spans="1:28">
      <c r="A10" s="7" t="s">
        <v>178</v>
      </c>
      <c r="B10" s="64">
        <v>9.9699999999999997E-3</v>
      </c>
      <c r="D10" s="12"/>
      <c r="E10" s="12"/>
      <c r="F10" s="12"/>
      <c r="G10" s="12"/>
      <c r="H10" s="12"/>
      <c r="I10" s="12"/>
      <c r="J10" s="12"/>
      <c r="K10" s="12"/>
      <c r="P10" s="253"/>
    </row>
    <row r="11" spans="1:28">
      <c r="B11" s="12"/>
      <c r="C11" s="12"/>
      <c r="D11" s="12"/>
      <c r="E11" s="12"/>
      <c r="F11" s="12"/>
      <c r="G11" s="12"/>
      <c r="H11" s="12"/>
      <c r="I11" s="12"/>
      <c r="J11" s="12"/>
      <c r="K11" s="12"/>
      <c r="P11" s="253"/>
      <c r="V11" s="8"/>
    </row>
    <row r="12" spans="1:28">
      <c r="B12" s="12"/>
      <c r="C12" s="12"/>
      <c r="D12" s="12"/>
      <c r="E12" s="12"/>
      <c r="F12" s="12"/>
      <c r="G12" s="12"/>
      <c r="H12" s="12"/>
      <c r="I12" s="12"/>
      <c r="J12" s="12"/>
      <c r="K12" s="12"/>
      <c r="N12" s="12"/>
      <c r="P12" s="253"/>
    </row>
    <row r="13" spans="1:28">
      <c r="B13" s="12"/>
      <c r="C13" s="12"/>
      <c r="D13" s="12"/>
      <c r="E13" s="12"/>
      <c r="F13" s="12"/>
      <c r="G13" s="12"/>
      <c r="H13" s="12"/>
      <c r="I13" s="12"/>
      <c r="J13" s="12"/>
      <c r="K13" s="12"/>
      <c r="N13" s="12"/>
    </row>
    <row r="14" spans="1:28">
      <c r="A14" s="8"/>
      <c r="B14" s="138"/>
      <c r="C14" s="138"/>
      <c r="D14" s="138"/>
      <c r="E14" s="138"/>
      <c r="F14" s="138"/>
      <c r="G14" s="138"/>
      <c r="H14" s="138"/>
      <c r="N14" s="63"/>
    </row>
    <row r="15" spans="1:28">
      <c r="B15" s="138"/>
      <c r="C15" s="138"/>
      <c r="D15" s="138"/>
      <c r="E15" s="138"/>
      <c r="F15" s="138"/>
      <c r="G15" s="138"/>
      <c r="H15" s="138"/>
      <c r="V15" s="138"/>
      <c r="W15" s="138"/>
      <c r="X15" s="138"/>
      <c r="Y15" s="138"/>
      <c r="Z15" s="138"/>
      <c r="AA15" s="138"/>
      <c r="AB15" s="138"/>
    </row>
    <row r="16" spans="1:28">
      <c r="B16" s="254"/>
      <c r="C16" s="254"/>
      <c r="D16" s="138"/>
      <c r="E16" s="138"/>
      <c r="F16" s="138"/>
      <c r="G16" s="138"/>
      <c r="H16" s="138"/>
      <c r="V16" s="254"/>
      <c r="W16" s="254"/>
      <c r="X16" s="254"/>
      <c r="Y16" s="254"/>
      <c r="Z16" s="254"/>
      <c r="AA16" s="254"/>
      <c r="AB16" s="254"/>
    </row>
    <row r="17" spans="2:10">
      <c r="B17" s="254"/>
      <c r="C17" s="254"/>
      <c r="D17" s="138"/>
      <c r="E17" s="138"/>
      <c r="F17" s="138"/>
      <c r="G17" s="138"/>
      <c r="H17" s="138"/>
    </row>
    <row r="18" spans="2:10">
      <c r="B18" s="254"/>
      <c r="C18" s="254"/>
      <c r="D18" s="138"/>
      <c r="E18" s="138"/>
      <c r="F18" s="138"/>
      <c r="G18" s="138"/>
      <c r="H18" s="138"/>
    </row>
    <row r="19" spans="2:10">
      <c r="B19" s="255"/>
      <c r="C19" s="255"/>
      <c r="D19" s="138"/>
      <c r="E19" s="138"/>
      <c r="F19" s="138"/>
      <c r="G19" s="138"/>
      <c r="H19" s="138"/>
    </row>
    <row r="20" spans="2:10">
      <c r="B20" s="255"/>
      <c r="C20" s="255"/>
      <c r="D20" s="138"/>
      <c r="E20" s="138"/>
      <c r="F20" s="138"/>
      <c r="G20" s="138"/>
      <c r="H20" s="138"/>
    </row>
    <row r="21" spans="2:10">
      <c r="B21" s="255"/>
      <c r="C21" s="255"/>
      <c r="D21" s="138"/>
      <c r="E21" s="138"/>
      <c r="F21" s="138"/>
      <c r="G21" s="138"/>
      <c r="H21" s="138"/>
    </row>
    <row r="22" spans="2:10">
      <c r="B22" s="138"/>
      <c r="C22" s="138"/>
      <c r="D22" s="138"/>
      <c r="E22" s="138"/>
      <c r="F22" s="138"/>
      <c r="G22" s="138"/>
      <c r="H22" s="138"/>
    </row>
    <row r="23" spans="2:10">
      <c r="B23" s="138"/>
      <c r="C23" s="138"/>
      <c r="D23" s="138"/>
      <c r="E23" s="138"/>
      <c r="F23" s="138"/>
      <c r="G23" s="138"/>
      <c r="H23" s="138"/>
      <c r="J23" s="8"/>
    </row>
    <row r="45" spans="3:8">
      <c r="C45" s="224"/>
      <c r="D45" s="224"/>
      <c r="E45" s="224"/>
      <c r="F45" s="224"/>
      <c r="G45" s="224"/>
      <c r="H45" s="224"/>
    </row>
    <row r="46" spans="3:8">
      <c r="C46" s="224"/>
      <c r="D46" s="224"/>
      <c r="E46" s="224"/>
      <c r="F46" s="224"/>
      <c r="G46" s="224"/>
      <c r="H46" s="224"/>
    </row>
    <row r="47" spans="3:8">
      <c r="C47" s="224"/>
      <c r="D47" s="224"/>
      <c r="E47" s="224"/>
      <c r="F47" s="224"/>
      <c r="G47" s="224"/>
      <c r="H47" s="224"/>
    </row>
  </sheetData>
  <hyperlinks>
    <hyperlink ref="B3" r:id="rId1"/>
  </hyperlinks>
  <pageMargins left="0.7" right="0.7" top="0.75" bottom="0.75" header="0.3" footer="0.3"/>
  <pageSetup paperSize="9" orientation="portrait" r:id="rId2"/>
  <drawing r:id="rId3"/>
</worksheet>
</file>

<file path=xl/worksheets/sheet44.xml><?xml version="1.0" encoding="utf-8"?>
<worksheet xmlns="http://schemas.openxmlformats.org/spreadsheetml/2006/main" xmlns:r="http://schemas.openxmlformats.org/officeDocument/2006/relationships">
  <dimension ref="A1:AB46"/>
  <sheetViews>
    <sheetView workbookViewId="0">
      <selection activeCell="M22" sqref="M22"/>
    </sheetView>
  </sheetViews>
  <sheetFormatPr defaultRowHeight="15.9"/>
  <cols>
    <col min="1" max="1" width="15.4609375" style="7" customWidth="1"/>
    <col min="2" max="12" width="9.23046875" style="7"/>
    <col min="13" max="13" width="21.15234375" style="7" customWidth="1"/>
    <col min="14" max="14" width="10.84375" style="7" bestFit="1" customWidth="1"/>
    <col min="15" max="19" width="9.23046875" style="7"/>
    <col min="20" max="20" width="3.15234375" style="7" customWidth="1"/>
    <col min="21" max="21" width="2.53515625" style="7" customWidth="1"/>
    <col min="22" max="16384" width="9.23046875" style="7"/>
  </cols>
  <sheetData>
    <row r="1" spans="1:28" ht="20.6">
      <c r="A1" s="5" t="s">
        <v>430</v>
      </c>
    </row>
    <row r="3" spans="1:28" s="69" customFormat="1">
      <c r="A3" s="69" t="s">
        <v>63</v>
      </c>
      <c r="B3" s="256" t="s">
        <v>195</v>
      </c>
      <c r="C3" s="219"/>
      <c r="D3" s="219"/>
      <c r="E3" s="219"/>
      <c r="F3" s="219"/>
      <c r="G3" s="219"/>
      <c r="H3" s="219"/>
    </row>
    <row r="4" spans="1:28" s="69" customFormat="1">
      <c r="B4" s="219"/>
      <c r="C4" s="219"/>
      <c r="D4" s="219"/>
      <c r="E4" s="219"/>
      <c r="F4" s="219"/>
      <c r="G4" s="219"/>
      <c r="H4" s="219"/>
    </row>
    <row r="5" spans="1:28">
      <c r="B5" s="17" t="s">
        <v>131</v>
      </c>
      <c r="C5" s="17" t="s">
        <v>172</v>
      </c>
      <c r="D5" s="63"/>
      <c r="E5" s="257" t="s">
        <v>431</v>
      </c>
      <c r="F5" s="63"/>
      <c r="G5" s="63"/>
      <c r="H5" s="63"/>
      <c r="I5" s="63"/>
      <c r="J5" s="63"/>
      <c r="K5" s="63"/>
      <c r="N5" s="12"/>
      <c r="P5" s="253"/>
    </row>
    <row r="6" spans="1:28">
      <c r="A6" s="7" t="s">
        <v>171</v>
      </c>
      <c r="B6" s="254">
        <v>0.48</v>
      </c>
      <c r="C6" s="254">
        <v>0.53</v>
      </c>
      <c r="D6" s="63"/>
      <c r="E6" s="63"/>
      <c r="F6" s="63"/>
      <c r="G6" s="63"/>
      <c r="H6" s="63"/>
      <c r="I6" s="63"/>
      <c r="J6" s="63"/>
      <c r="K6" s="63"/>
      <c r="N6" s="12"/>
      <c r="P6" s="253"/>
      <c r="R6" s="12"/>
    </row>
    <row r="7" spans="1:28">
      <c r="A7" s="7" t="s">
        <v>144</v>
      </c>
      <c r="B7" s="254">
        <v>0.22</v>
      </c>
      <c r="C7" s="254">
        <v>0.26</v>
      </c>
      <c r="D7" s="63"/>
      <c r="E7" s="63"/>
      <c r="F7" s="63"/>
      <c r="G7" s="63"/>
      <c r="H7" s="63"/>
      <c r="I7" s="63"/>
      <c r="J7" s="63"/>
      <c r="K7" s="63"/>
      <c r="N7" s="12"/>
      <c r="P7" s="253"/>
    </row>
    <row r="8" spans="1:28">
      <c r="A8" s="7" t="s">
        <v>72</v>
      </c>
      <c r="B8" s="254">
        <v>0.22</v>
      </c>
      <c r="C8" s="254">
        <v>0.17</v>
      </c>
      <c r="D8" s="12"/>
      <c r="E8" s="12"/>
      <c r="F8" s="12"/>
      <c r="G8" s="12"/>
      <c r="H8" s="12"/>
      <c r="I8" s="12"/>
      <c r="J8" s="12"/>
      <c r="K8" s="12"/>
      <c r="N8" s="12"/>
      <c r="P8" s="253"/>
    </row>
    <row r="9" spans="1:28">
      <c r="A9" s="7" t="s">
        <v>73</v>
      </c>
      <c r="B9" s="255">
        <v>3.6999999999999998E-2</v>
      </c>
      <c r="C9" s="255">
        <v>1.2E-2</v>
      </c>
      <c r="D9" s="12"/>
      <c r="E9" s="12"/>
      <c r="F9" s="12"/>
      <c r="G9" s="12"/>
      <c r="H9" s="12"/>
      <c r="I9" s="12"/>
      <c r="J9" s="12"/>
      <c r="K9" s="12"/>
      <c r="N9" s="12"/>
      <c r="P9" s="253"/>
    </row>
    <row r="10" spans="1:28">
      <c r="A10" s="7" t="s">
        <v>84</v>
      </c>
      <c r="B10" s="255">
        <v>2.9000000000000001E-2</v>
      </c>
      <c r="C10" s="255">
        <v>2.8000000000000001E-2</v>
      </c>
      <c r="D10" s="12"/>
      <c r="E10" s="12"/>
      <c r="F10" s="12"/>
      <c r="G10" s="12"/>
      <c r="H10" s="12"/>
      <c r="I10" s="12"/>
      <c r="J10" s="12"/>
      <c r="K10" s="12"/>
      <c r="N10" s="12"/>
      <c r="P10" s="253"/>
      <c r="V10" s="8"/>
    </row>
    <row r="11" spans="1:28">
      <c r="A11" s="7" t="s">
        <v>173</v>
      </c>
      <c r="B11" s="255">
        <v>8.9999999999999993E-3</v>
      </c>
      <c r="C11" s="255">
        <v>3.0000000000000001E-3</v>
      </c>
      <c r="D11" s="12"/>
      <c r="E11" s="12"/>
      <c r="F11" s="12"/>
      <c r="G11" s="12"/>
      <c r="H11" s="12"/>
      <c r="I11" s="12"/>
      <c r="J11" s="12"/>
      <c r="K11" s="12"/>
      <c r="N11" s="12"/>
      <c r="P11" s="253"/>
    </row>
    <row r="12" spans="1:28">
      <c r="B12" s="138"/>
      <c r="C12" s="138"/>
      <c r="D12" s="12"/>
      <c r="E12" s="12"/>
      <c r="F12" s="12"/>
      <c r="G12" s="12"/>
      <c r="H12" s="12"/>
      <c r="I12" s="12"/>
      <c r="J12" s="12"/>
      <c r="K12" s="12"/>
      <c r="N12" s="12"/>
    </row>
    <row r="13" spans="1:28">
      <c r="B13" s="138"/>
      <c r="C13" s="138"/>
      <c r="D13" s="138"/>
      <c r="E13" s="138"/>
      <c r="F13" s="138"/>
      <c r="G13" s="138"/>
      <c r="H13" s="138"/>
      <c r="N13" s="63"/>
    </row>
    <row r="14" spans="1:28">
      <c r="D14" s="138"/>
      <c r="E14" s="138"/>
      <c r="F14" s="138"/>
      <c r="G14" s="138"/>
      <c r="H14" s="138"/>
      <c r="V14" s="138"/>
      <c r="W14" s="138"/>
      <c r="X14" s="138"/>
      <c r="Y14" s="138"/>
      <c r="Z14" s="138"/>
      <c r="AA14" s="138"/>
      <c r="AB14" s="138"/>
    </row>
    <row r="15" spans="1:28">
      <c r="D15" s="138"/>
      <c r="E15" s="138"/>
      <c r="F15" s="138"/>
      <c r="G15" s="138"/>
      <c r="H15" s="138"/>
      <c r="V15" s="254"/>
      <c r="W15" s="254"/>
      <c r="X15" s="254"/>
      <c r="Y15" s="254"/>
      <c r="Z15" s="254"/>
      <c r="AA15" s="254"/>
      <c r="AB15" s="254"/>
    </row>
    <row r="16" spans="1:28">
      <c r="D16" s="138"/>
      <c r="E16" s="138"/>
      <c r="F16" s="138"/>
      <c r="G16" s="138"/>
      <c r="H16" s="138"/>
    </row>
    <row r="17" spans="4:10">
      <c r="D17" s="138"/>
      <c r="E17" s="138"/>
      <c r="F17" s="138"/>
      <c r="G17" s="138"/>
      <c r="H17" s="138"/>
    </row>
    <row r="18" spans="4:10">
      <c r="D18" s="138"/>
      <c r="E18" s="138"/>
      <c r="F18" s="138"/>
      <c r="G18" s="138"/>
      <c r="H18" s="138"/>
    </row>
    <row r="19" spans="4:10">
      <c r="D19" s="138"/>
      <c r="E19" s="138"/>
      <c r="F19" s="138"/>
      <c r="G19" s="138"/>
      <c r="H19" s="138"/>
    </row>
    <row r="20" spans="4:10">
      <c r="D20" s="138"/>
      <c r="E20" s="138"/>
      <c r="F20" s="138"/>
      <c r="G20" s="138"/>
      <c r="H20" s="138"/>
    </row>
    <row r="21" spans="4:10">
      <c r="D21" s="138"/>
      <c r="E21" s="138"/>
      <c r="F21" s="138"/>
      <c r="G21" s="138"/>
      <c r="H21" s="138"/>
    </row>
    <row r="22" spans="4:10">
      <c r="D22" s="138"/>
      <c r="E22" s="138"/>
      <c r="F22" s="138"/>
      <c r="G22" s="138"/>
      <c r="H22" s="138"/>
      <c r="J22" s="8"/>
    </row>
    <row r="36" spans="3:8">
      <c r="C36" s="224"/>
    </row>
    <row r="37" spans="3:8">
      <c r="C37" s="224"/>
    </row>
    <row r="45" spans="3:8">
      <c r="D45" s="224"/>
      <c r="E45" s="224"/>
      <c r="F45" s="224"/>
      <c r="G45" s="224"/>
      <c r="H45" s="224"/>
    </row>
    <row r="46" spans="3:8">
      <c r="D46" s="224"/>
      <c r="E46" s="224"/>
      <c r="F46" s="224"/>
      <c r="G46" s="224"/>
      <c r="H46" s="224"/>
    </row>
  </sheetData>
  <hyperlinks>
    <hyperlink ref="B3" r:id="rId1"/>
  </hyperlinks>
  <pageMargins left="0.7" right="0.7" top="0.75" bottom="0.75" header="0.3" footer="0.3"/>
  <drawing r:id="rId2"/>
</worksheet>
</file>

<file path=xl/worksheets/sheet45.xml><?xml version="1.0" encoding="utf-8"?>
<worksheet xmlns="http://schemas.openxmlformats.org/spreadsheetml/2006/main" xmlns:r="http://schemas.openxmlformats.org/officeDocument/2006/relationships">
  <dimension ref="A1:V133"/>
  <sheetViews>
    <sheetView workbookViewId="0">
      <selection activeCell="M110" sqref="M110"/>
    </sheetView>
  </sheetViews>
  <sheetFormatPr defaultRowHeight="15.9"/>
  <cols>
    <col min="1" max="1" width="9.53515625" style="90" customWidth="1"/>
    <col min="2" max="2" width="10.84375" style="90" customWidth="1"/>
    <col min="3" max="5" width="11" style="90" bestFit="1" customWidth="1"/>
    <col min="6" max="8" width="9.23046875" style="90"/>
    <col min="9" max="12" width="11" style="90" bestFit="1" customWidth="1"/>
    <col min="13" max="16" width="9.23046875" style="90"/>
    <col min="17" max="21" width="0" style="90" hidden="1" customWidth="1"/>
    <col min="22" max="22" width="14.3046875" style="90" hidden="1" customWidth="1"/>
    <col min="23" max="50" width="0" style="90" hidden="1" customWidth="1"/>
    <col min="51" max="256" width="9.23046875" style="90"/>
    <col min="257" max="257" width="18" style="90" customWidth="1"/>
    <col min="258" max="277" width="9.23046875" style="90"/>
    <col min="278" max="278" width="14.3046875" style="90" customWidth="1"/>
    <col min="279" max="512" width="9.23046875" style="90"/>
    <col min="513" max="513" width="18" style="90" customWidth="1"/>
    <col min="514" max="533" width="9.23046875" style="90"/>
    <col min="534" max="534" width="14.3046875" style="90" customWidth="1"/>
    <col min="535" max="768" width="9.23046875" style="90"/>
    <col min="769" max="769" width="18" style="90" customWidth="1"/>
    <col min="770" max="789" width="9.23046875" style="90"/>
    <col min="790" max="790" width="14.3046875" style="90" customWidth="1"/>
    <col min="791" max="1024" width="9.23046875" style="90"/>
    <col min="1025" max="1025" width="18" style="90" customWidth="1"/>
    <col min="1026" max="1045" width="9.23046875" style="90"/>
    <col min="1046" max="1046" width="14.3046875" style="90" customWidth="1"/>
    <col min="1047" max="1280" width="9.23046875" style="90"/>
    <col min="1281" max="1281" width="18" style="90" customWidth="1"/>
    <col min="1282" max="1301" width="9.23046875" style="90"/>
    <col min="1302" max="1302" width="14.3046875" style="90" customWidth="1"/>
    <col min="1303" max="1536" width="9.23046875" style="90"/>
    <col min="1537" max="1537" width="18" style="90" customWidth="1"/>
    <col min="1538" max="1557" width="9.23046875" style="90"/>
    <col min="1558" max="1558" width="14.3046875" style="90" customWidth="1"/>
    <col min="1559" max="1792" width="9.23046875" style="90"/>
    <col min="1793" max="1793" width="18" style="90" customWidth="1"/>
    <col min="1794" max="1813" width="9.23046875" style="90"/>
    <col min="1814" max="1814" width="14.3046875" style="90" customWidth="1"/>
    <col min="1815" max="2048" width="9.23046875" style="90"/>
    <col min="2049" max="2049" width="18" style="90" customWidth="1"/>
    <col min="2050" max="2069" width="9.23046875" style="90"/>
    <col min="2070" max="2070" width="14.3046875" style="90" customWidth="1"/>
    <col min="2071" max="2304" width="9.23046875" style="90"/>
    <col min="2305" max="2305" width="18" style="90" customWidth="1"/>
    <col min="2306" max="2325" width="9.23046875" style="90"/>
    <col min="2326" max="2326" width="14.3046875" style="90" customWidth="1"/>
    <col min="2327" max="2560" width="9.23046875" style="90"/>
    <col min="2561" max="2561" width="18" style="90" customWidth="1"/>
    <col min="2562" max="2581" width="9.23046875" style="90"/>
    <col min="2582" max="2582" width="14.3046875" style="90" customWidth="1"/>
    <col min="2583" max="2816" width="9.23046875" style="90"/>
    <col min="2817" max="2817" width="18" style="90" customWidth="1"/>
    <col min="2818" max="2837" width="9.23046875" style="90"/>
    <col min="2838" max="2838" width="14.3046875" style="90" customWidth="1"/>
    <col min="2839" max="3072" width="9.23046875" style="90"/>
    <col min="3073" max="3073" width="18" style="90" customWidth="1"/>
    <col min="3074" max="3093" width="9.23046875" style="90"/>
    <col min="3094" max="3094" width="14.3046875" style="90" customWidth="1"/>
    <col min="3095" max="3328" width="9.23046875" style="90"/>
    <col min="3329" max="3329" width="18" style="90" customWidth="1"/>
    <col min="3330" max="3349" width="9.23046875" style="90"/>
    <col min="3350" max="3350" width="14.3046875" style="90" customWidth="1"/>
    <col min="3351" max="3584" width="9.23046875" style="90"/>
    <col min="3585" max="3585" width="18" style="90" customWidth="1"/>
    <col min="3586" max="3605" width="9.23046875" style="90"/>
    <col min="3606" max="3606" width="14.3046875" style="90" customWidth="1"/>
    <col min="3607" max="3840" width="9.23046875" style="90"/>
    <col min="3841" max="3841" width="18" style="90" customWidth="1"/>
    <col min="3842" max="3861" width="9.23046875" style="90"/>
    <col min="3862" max="3862" width="14.3046875" style="90" customWidth="1"/>
    <col min="3863" max="4096" width="9.23046875" style="90"/>
    <col min="4097" max="4097" width="18" style="90" customWidth="1"/>
    <col min="4098" max="4117" width="9.23046875" style="90"/>
    <col min="4118" max="4118" width="14.3046875" style="90" customWidth="1"/>
    <col min="4119" max="4352" width="9.23046875" style="90"/>
    <col min="4353" max="4353" width="18" style="90" customWidth="1"/>
    <col min="4354" max="4373" width="9.23046875" style="90"/>
    <col min="4374" max="4374" width="14.3046875" style="90" customWidth="1"/>
    <col min="4375" max="4608" width="9.23046875" style="90"/>
    <col min="4609" max="4609" width="18" style="90" customWidth="1"/>
    <col min="4610" max="4629" width="9.23046875" style="90"/>
    <col min="4630" max="4630" width="14.3046875" style="90" customWidth="1"/>
    <col min="4631" max="4864" width="9.23046875" style="90"/>
    <col min="4865" max="4865" width="18" style="90" customWidth="1"/>
    <col min="4866" max="4885" width="9.23046875" style="90"/>
    <col min="4886" max="4886" width="14.3046875" style="90" customWidth="1"/>
    <col min="4887" max="5120" width="9.23046875" style="90"/>
    <col min="5121" max="5121" width="18" style="90" customWidth="1"/>
    <col min="5122" max="5141" width="9.23046875" style="90"/>
    <col min="5142" max="5142" width="14.3046875" style="90" customWidth="1"/>
    <col min="5143" max="5376" width="9.23046875" style="90"/>
    <col min="5377" max="5377" width="18" style="90" customWidth="1"/>
    <col min="5378" max="5397" width="9.23046875" style="90"/>
    <col min="5398" max="5398" width="14.3046875" style="90" customWidth="1"/>
    <col min="5399" max="5632" width="9.23046875" style="90"/>
    <col min="5633" max="5633" width="18" style="90" customWidth="1"/>
    <col min="5634" max="5653" width="9.23046875" style="90"/>
    <col min="5654" max="5654" width="14.3046875" style="90" customWidth="1"/>
    <col min="5655" max="5888" width="9.23046875" style="90"/>
    <col min="5889" max="5889" width="18" style="90" customWidth="1"/>
    <col min="5890" max="5909" width="9.23046875" style="90"/>
    <col min="5910" max="5910" width="14.3046875" style="90" customWidth="1"/>
    <col min="5911" max="6144" width="9.23046875" style="90"/>
    <col min="6145" max="6145" width="18" style="90" customWidth="1"/>
    <col min="6146" max="6165" width="9.23046875" style="90"/>
    <col min="6166" max="6166" width="14.3046875" style="90" customWidth="1"/>
    <col min="6167" max="6400" width="9.23046875" style="90"/>
    <col min="6401" max="6401" width="18" style="90" customWidth="1"/>
    <col min="6402" max="6421" width="9.23046875" style="90"/>
    <col min="6422" max="6422" width="14.3046875" style="90" customWidth="1"/>
    <col min="6423" max="6656" width="9.23046875" style="90"/>
    <col min="6657" max="6657" width="18" style="90" customWidth="1"/>
    <col min="6658" max="6677" width="9.23046875" style="90"/>
    <col min="6678" max="6678" width="14.3046875" style="90" customWidth="1"/>
    <col min="6679" max="6912" width="9.23046875" style="90"/>
    <col min="6913" max="6913" width="18" style="90" customWidth="1"/>
    <col min="6914" max="6933" width="9.23046875" style="90"/>
    <col min="6934" max="6934" width="14.3046875" style="90" customWidth="1"/>
    <col min="6935" max="7168" width="9.23046875" style="90"/>
    <col min="7169" max="7169" width="18" style="90" customWidth="1"/>
    <col min="7170" max="7189" width="9.23046875" style="90"/>
    <col min="7190" max="7190" width="14.3046875" style="90" customWidth="1"/>
    <col min="7191" max="7424" width="9.23046875" style="90"/>
    <col min="7425" max="7425" width="18" style="90" customWidth="1"/>
    <col min="7426" max="7445" width="9.23046875" style="90"/>
    <col min="7446" max="7446" width="14.3046875" style="90" customWidth="1"/>
    <col min="7447" max="7680" width="9.23046875" style="90"/>
    <col min="7681" max="7681" width="18" style="90" customWidth="1"/>
    <col min="7682" max="7701" width="9.23046875" style="90"/>
    <col min="7702" max="7702" width="14.3046875" style="90" customWidth="1"/>
    <col min="7703" max="7936" width="9.23046875" style="90"/>
    <col min="7937" max="7937" width="18" style="90" customWidth="1"/>
    <col min="7938" max="7957" width="9.23046875" style="90"/>
    <col min="7958" max="7958" width="14.3046875" style="90" customWidth="1"/>
    <col min="7959" max="8192" width="9.23046875" style="90"/>
    <col min="8193" max="8193" width="18" style="90" customWidth="1"/>
    <col min="8194" max="8213" width="9.23046875" style="90"/>
    <col min="8214" max="8214" width="14.3046875" style="90" customWidth="1"/>
    <col min="8215" max="8448" width="9.23046875" style="90"/>
    <col min="8449" max="8449" width="18" style="90" customWidth="1"/>
    <col min="8450" max="8469" width="9.23046875" style="90"/>
    <col min="8470" max="8470" width="14.3046875" style="90" customWidth="1"/>
    <col min="8471" max="8704" width="9.23046875" style="90"/>
    <col min="8705" max="8705" width="18" style="90" customWidth="1"/>
    <col min="8706" max="8725" width="9.23046875" style="90"/>
    <col min="8726" max="8726" width="14.3046875" style="90" customWidth="1"/>
    <col min="8727" max="8960" width="9.23046875" style="90"/>
    <col min="8961" max="8961" width="18" style="90" customWidth="1"/>
    <col min="8962" max="8981" width="9.23046875" style="90"/>
    <col min="8982" max="8982" width="14.3046875" style="90" customWidth="1"/>
    <col min="8983" max="9216" width="9.23046875" style="90"/>
    <col min="9217" max="9217" width="18" style="90" customWidth="1"/>
    <col min="9218" max="9237" width="9.23046875" style="90"/>
    <col min="9238" max="9238" width="14.3046875" style="90" customWidth="1"/>
    <col min="9239" max="9472" width="9.23046875" style="90"/>
    <col min="9473" max="9473" width="18" style="90" customWidth="1"/>
    <col min="9474" max="9493" width="9.23046875" style="90"/>
    <col min="9494" max="9494" width="14.3046875" style="90" customWidth="1"/>
    <col min="9495" max="9728" width="9.23046875" style="90"/>
    <col min="9729" max="9729" width="18" style="90" customWidth="1"/>
    <col min="9730" max="9749" width="9.23046875" style="90"/>
    <col min="9750" max="9750" width="14.3046875" style="90" customWidth="1"/>
    <col min="9751" max="9984" width="9.23046875" style="90"/>
    <col min="9985" max="9985" width="18" style="90" customWidth="1"/>
    <col min="9986" max="10005" width="9.23046875" style="90"/>
    <col min="10006" max="10006" width="14.3046875" style="90" customWidth="1"/>
    <col min="10007" max="10240" width="9.23046875" style="90"/>
    <col min="10241" max="10241" width="18" style="90" customWidth="1"/>
    <col min="10242" max="10261" width="9.23046875" style="90"/>
    <col min="10262" max="10262" width="14.3046875" style="90" customWidth="1"/>
    <col min="10263" max="10496" width="9.23046875" style="90"/>
    <col min="10497" max="10497" width="18" style="90" customWidth="1"/>
    <col min="10498" max="10517" width="9.23046875" style="90"/>
    <col min="10518" max="10518" width="14.3046875" style="90" customWidth="1"/>
    <col min="10519" max="10752" width="9.23046875" style="90"/>
    <col min="10753" max="10753" width="18" style="90" customWidth="1"/>
    <col min="10754" max="10773" width="9.23046875" style="90"/>
    <col min="10774" max="10774" width="14.3046875" style="90" customWidth="1"/>
    <col min="10775" max="11008" width="9.23046875" style="90"/>
    <col min="11009" max="11009" width="18" style="90" customWidth="1"/>
    <col min="11010" max="11029" width="9.23046875" style="90"/>
    <col min="11030" max="11030" width="14.3046875" style="90" customWidth="1"/>
    <col min="11031" max="11264" width="9.23046875" style="90"/>
    <col min="11265" max="11265" width="18" style="90" customWidth="1"/>
    <col min="11266" max="11285" width="9.23046875" style="90"/>
    <col min="11286" max="11286" width="14.3046875" style="90" customWidth="1"/>
    <col min="11287" max="11520" width="9.23046875" style="90"/>
    <col min="11521" max="11521" width="18" style="90" customWidth="1"/>
    <col min="11522" max="11541" width="9.23046875" style="90"/>
    <col min="11542" max="11542" width="14.3046875" style="90" customWidth="1"/>
    <col min="11543" max="11776" width="9.23046875" style="90"/>
    <col min="11777" max="11777" width="18" style="90" customWidth="1"/>
    <col min="11778" max="11797" width="9.23046875" style="90"/>
    <col min="11798" max="11798" width="14.3046875" style="90" customWidth="1"/>
    <col min="11799" max="12032" width="9.23046875" style="90"/>
    <col min="12033" max="12033" width="18" style="90" customWidth="1"/>
    <col min="12034" max="12053" width="9.23046875" style="90"/>
    <col min="12054" max="12054" width="14.3046875" style="90" customWidth="1"/>
    <col min="12055" max="12288" width="9.23046875" style="90"/>
    <col min="12289" max="12289" width="18" style="90" customWidth="1"/>
    <col min="12290" max="12309" width="9.23046875" style="90"/>
    <col min="12310" max="12310" width="14.3046875" style="90" customWidth="1"/>
    <col min="12311" max="12544" width="9.23046875" style="90"/>
    <col min="12545" max="12545" width="18" style="90" customWidth="1"/>
    <col min="12546" max="12565" width="9.23046875" style="90"/>
    <col min="12566" max="12566" width="14.3046875" style="90" customWidth="1"/>
    <col min="12567" max="12800" width="9.23046875" style="90"/>
    <col min="12801" max="12801" width="18" style="90" customWidth="1"/>
    <col min="12802" max="12821" width="9.23046875" style="90"/>
    <col min="12822" max="12822" width="14.3046875" style="90" customWidth="1"/>
    <col min="12823" max="13056" width="9.23046875" style="90"/>
    <col min="13057" max="13057" width="18" style="90" customWidth="1"/>
    <col min="13058" max="13077" width="9.23046875" style="90"/>
    <col min="13078" max="13078" width="14.3046875" style="90" customWidth="1"/>
    <col min="13079" max="13312" width="9.23046875" style="90"/>
    <col min="13313" max="13313" width="18" style="90" customWidth="1"/>
    <col min="13314" max="13333" width="9.23046875" style="90"/>
    <col min="13334" max="13334" width="14.3046875" style="90" customWidth="1"/>
    <col min="13335" max="13568" width="9.23046875" style="90"/>
    <col min="13569" max="13569" width="18" style="90" customWidth="1"/>
    <col min="13570" max="13589" width="9.23046875" style="90"/>
    <col min="13590" max="13590" width="14.3046875" style="90" customWidth="1"/>
    <col min="13591" max="13824" width="9.23046875" style="90"/>
    <col min="13825" max="13825" width="18" style="90" customWidth="1"/>
    <col min="13826" max="13845" width="9.23046875" style="90"/>
    <col min="13846" max="13846" width="14.3046875" style="90" customWidth="1"/>
    <col min="13847" max="14080" width="9.23046875" style="90"/>
    <col min="14081" max="14081" width="18" style="90" customWidth="1"/>
    <col min="14082" max="14101" width="9.23046875" style="90"/>
    <col min="14102" max="14102" width="14.3046875" style="90" customWidth="1"/>
    <col min="14103" max="14336" width="9.23046875" style="90"/>
    <col min="14337" max="14337" width="18" style="90" customWidth="1"/>
    <col min="14338" max="14357" width="9.23046875" style="90"/>
    <col min="14358" max="14358" width="14.3046875" style="90" customWidth="1"/>
    <col min="14359" max="14592" width="9.23046875" style="90"/>
    <col min="14593" max="14593" width="18" style="90" customWidth="1"/>
    <col min="14594" max="14613" width="9.23046875" style="90"/>
    <col min="14614" max="14614" width="14.3046875" style="90" customWidth="1"/>
    <col min="14615" max="14848" width="9.23046875" style="90"/>
    <col min="14849" max="14849" width="18" style="90" customWidth="1"/>
    <col min="14850" max="14869" width="9.23046875" style="90"/>
    <col min="14870" max="14870" width="14.3046875" style="90" customWidth="1"/>
    <col min="14871" max="15104" width="9.23046875" style="90"/>
    <col min="15105" max="15105" width="18" style="90" customWidth="1"/>
    <col min="15106" max="15125" width="9.23046875" style="90"/>
    <col min="15126" max="15126" width="14.3046875" style="90" customWidth="1"/>
    <col min="15127" max="15360" width="9.23046875" style="90"/>
    <col min="15361" max="15361" width="18" style="90" customWidth="1"/>
    <col min="15362" max="15381" width="9.23046875" style="90"/>
    <col min="15382" max="15382" width="14.3046875" style="90" customWidth="1"/>
    <col min="15383" max="15616" width="9.23046875" style="90"/>
    <col min="15617" max="15617" width="18" style="90" customWidth="1"/>
    <col min="15618" max="15637" width="9.23046875" style="90"/>
    <col min="15638" max="15638" width="14.3046875" style="90" customWidth="1"/>
    <col min="15639" max="15872" width="9.23046875" style="90"/>
    <col min="15873" max="15873" width="18" style="90" customWidth="1"/>
    <col min="15874" max="15893" width="9.23046875" style="90"/>
    <col min="15894" max="15894" width="14.3046875" style="90" customWidth="1"/>
    <col min="15895" max="16128" width="9.23046875" style="90"/>
    <col min="16129" max="16129" width="18" style="90" customWidth="1"/>
    <col min="16130" max="16149" width="9.23046875" style="90"/>
    <col min="16150" max="16150" width="14.3046875" style="90" customWidth="1"/>
    <col min="16151" max="16384" width="9.23046875" style="90"/>
  </cols>
  <sheetData>
    <row r="1" spans="1:7" ht="20.6">
      <c r="A1" s="262" t="s">
        <v>432</v>
      </c>
      <c r="E1" s="258"/>
    </row>
    <row r="2" spans="1:7">
      <c r="A2" s="89"/>
      <c r="E2" s="258"/>
    </row>
    <row r="3" spans="1:7">
      <c r="A3" s="90" t="s">
        <v>63</v>
      </c>
      <c r="B3" s="127" t="s">
        <v>442</v>
      </c>
      <c r="E3" s="258"/>
    </row>
    <row r="5" spans="1:7">
      <c r="B5" s="263">
        <v>2001</v>
      </c>
      <c r="C5" s="263">
        <v>2006</v>
      </c>
      <c r="D5" s="263">
        <v>2011</v>
      </c>
      <c r="E5" s="263">
        <v>2016</v>
      </c>
      <c r="G5" s="89" t="s">
        <v>433</v>
      </c>
    </row>
    <row r="6" spans="1:7">
      <c r="A6" s="90" t="s">
        <v>260</v>
      </c>
      <c r="B6" s="220">
        <v>169792</v>
      </c>
      <c r="C6" s="220">
        <v>198242</v>
      </c>
      <c r="D6" s="220">
        <v>186856</v>
      </c>
      <c r="E6" s="220">
        <v>158984</v>
      </c>
    </row>
    <row r="7" spans="1:7">
      <c r="A7" s="90" t="s">
        <v>261</v>
      </c>
      <c r="B7" s="220">
        <v>231611</v>
      </c>
      <c r="C7" s="220">
        <v>272408</v>
      </c>
      <c r="D7" s="220">
        <v>293148</v>
      </c>
      <c r="E7" s="220">
        <v>297507</v>
      </c>
    </row>
    <row r="8" spans="1:7">
      <c r="A8" s="90" t="s">
        <v>262</v>
      </c>
      <c r="B8" s="220">
        <v>531860</v>
      </c>
      <c r="C8" s="220">
        <v>572555</v>
      </c>
      <c r="D8" s="220">
        <v>605770</v>
      </c>
      <c r="E8" s="220">
        <v>661177</v>
      </c>
    </row>
    <row r="9" spans="1:7">
      <c r="A9" s="90" t="s">
        <v>263</v>
      </c>
      <c r="B9" s="220">
        <v>578432</v>
      </c>
      <c r="C9" s="220">
        <v>635002</v>
      </c>
      <c r="D9" s="220">
        <v>641242</v>
      </c>
      <c r="E9" s="220">
        <v>615120</v>
      </c>
    </row>
    <row r="10" spans="1:7">
      <c r="A10" s="90" t="s">
        <v>264</v>
      </c>
      <c r="B10" s="220">
        <v>480117</v>
      </c>
      <c r="C10" s="220">
        <v>549938</v>
      </c>
      <c r="D10" s="220">
        <v>620942</v>
      </c>
      <c r="E10" s="220">
        <v>642376</v>
      </c>
    </row>
    <row r="11" spans="1:7">
      <c r="A11" s="90" t="s">
        <v>265</v>
      </c>
      <c r="B11" s="220">
        <v>328402</v>
      </c>
      <c r="C11" s="220">
        <v>399397</v>
      </c>
      <c r="D11" s="220">
        <v>470679</v>
      </c>
      <c r="E11" s="220">
        <v>531503</v>
      </c>
    </row>
    <row r="12" spans="1:7">
      <c r="A12" s="90" t="s">
        <v>130</v>
      </c>
      <c r="B12" s="220">
        <v>318775</v>
      </c>
      <c r="C12" s="220">
        <v>376637</v>
      </c>
      <c r="D12" s="220">
        <v>442340</v>
      </c>
      <c r="E12" s="220">
        <v>555963</v>
      </c>
    </row>
    <row r="16" spans="1:7">
      <c r="A16" s="89"/>
    </row>
    <row r="18" spans="1:15">
      <c r="B18" s="259"/>
      <c r="C18" s="259"/>
      <c r="D18" s="259"/>
      <c r="E18" s="259"/>
      <c r="I18" s="218"/>
      <c r="J18" s="218"/>
      <c r="K18" s="218"/>
      <c r="L18" s="218"/>
    </row>
    <row r="19" spans="1:15">
      <c r="A19" s="260"/>
      <c r="I19" s="218"/>
      <c r="J19" s="218"/>
      <c r="K19" s="218"/>
      <c r="L19" s="218"/>
    </row>
    <row r="20" spans="1:15">
      <c r="A20" s="260"/>
    </row>
    <row r="21" spans="1:15">
      <c r="A21" s="260"/>
      <c r="I21" s="261"/>
      <c r="J21" s="261"/>
      <c r="K21" s="261"/>
      <c r="L21" s="261"/>
    </row>
    <row r="22" spans="1:15">
      <c r="A22" s="260"/>
    </row>
    <row r="23" spans="1:15">
      <c r="A23" s="260"/>
      <c r="H23" s="7"/>
      <c r="I23" s="7"/>
      <c r="J23" s="7"/>
      <c r="K23" s="7"/>
      <c r="L23" s="7"/>
      <c r="M23" s="7"/>
      <c r="N23" s="7"/>
      <c r="O23" s="7"/>
    </row>
    <row r="24" spans="1:15">
      <c r="H24" s="7"/>
      <c r="I24" s="7"/>
      <c r="J24" s="7"/>
      <c r="K24" s="7"/>
      <c r="L24" s="7"/>
      <c r="M24" s="7"/>
      <c r="N24" s="7"/>
      <c r="O24" s="7"/>
    </row>
    <row r="25" spans="1:15" s="7" customFormat="1"/>
    <row r="26" spans="1:15" s="7" customFormat="1"/>
    <row r="27" spans="1:15" s="7" customFormat="1"/>
    <row r="28" spans="1:15" s="7" customFormat="1"/>
    <row r="29" spans="1:15" s="7" customFormat="1"/>
    <row r="30" spans="1:15" s="7" customFormat="1"/>
    <row r="31" spans="1:15" s="7" customFormat="1"/>
    <row r="32" spans="1:15" s="7" customFormat="1"/>
    <row r="33" s="7" customFormat="1"/>
    <row r="34" s="7" customFormat="1"/>
    <row r="35" s="7" customFormat="1"/>
    <row r="36" s="7" customFormat="1"/>
    <row r="37" s="7" customFormat="1"/>
    <row r="38" s="7" customForma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pans="1:9" s="7" customFormat="1"/>
    <row r="98" spans="1:9" s="7" customFormat="1"/>
    <row r="99" spans="1:9" s="7" customFormat="1"/>
    <row r="100" spans="1:9" s="7" customFormat="1"/>
    <row r="101" spans="1:9" s="7" customFormat="1"/>
    <row r="102" spans="1:9" s="7" customFormat="1"/>
    <row r="103" spans="1:9" s="7" customFormat="1"/>
    <row r="104" spans="1:9" s="7" customFormat="1"/>
    <row r="105" spans="1:9" s="7" customFormat="1"/>
    <row r="106" spans="1:9" s="7" customFormat="1">
      <c r="A106"/>
      <c r="B106"/>
      <c r="C106"/>
      <c r="D106"/>
      <c r="E106"/>
      <c r="F106"/>
      <c r="G106"/>
      <c r="H106"/>
      <c r="I106"/>
    </row>
    <row r="107" spans="1:9" s="7" customFormat="1" ht="10.3" customHeight="1">
      <c r="A107"/>
      <c r="B107"/>
      <c r="C107"/>
      <c r="D107"/>
      <c r="E107"/>
      <c r="F107"/>
      <c r="G107"/>
      <c r="H107"/>
      <c r="I107"/>
    </row>
    <row r="108" spans="1:9" s="7" customFormat="1">
      <c r="A108"/>
      <c r="B108"/>
      <c r="C108"/>
      <c r="D108"/>
      <c r="E108"/>
      <c r="F108"/>
      <c r="G108"/>
      <c r="H108"/>
      <c r="I108"/>
    </row>
    <row r="109" spans="1:9" s="7" customFormat="1">
      <c r="A109"/>
      <c r="B109"/>
      <c r="C109"/>
      <c r="D109"/>
      <c r="E109"/>
      <c r="F109"/>
      <c r="G109"/>
      <c r="H109"/>
      <c r="I109"/>
    </row>
    <row r="110" spans="1:9" s="7" customFormat="1">
      <c r="A110"/>
      <c r="B110"/>
      <c r="C110"/>
      <c r="D110"/>
      <c r="E110"/>
      <c r="F110"/>
      <c r="G110"/>
      <c r="H110"/>
      <c r="I110"/>
    </row>
    <row r="111" spans="1:9" s="7" customFormat="1">
      <c r="A111"/>
      <c r="B111"/>
      <c r="C111"/>
      <c r="D111"/>
      <c r="E111"/>
      <c r="F111"/>
      <c r="G111"/>
      <c r="H111"/>
      <c r="I111"/>
    </row>
    <row r="112" spans="1:9" s="7" customFormat="1">
      <c r="A112"/>
      <c r="B112"/>
      <c r="C112"/>
      <c r="D112"/>
      <c r="E112"/>
      <c r="F112"/>
      <c r="G112"/>
      <c r="H112"/>
      <c r="I112"/>
    </row>
    <row r="113" spans="1:9" s="7" customFormat="1">
      <c r="A113"/>
      <c r="B113"/>
      <c r="C113"/>
      <c r="D113"/>
      <c r="E113"/>
      <c r="F113"/>
      <c r="G113"/>
      <c r="H113"/>
      <c r="I113"/>
    </row>
    <row r="114" spans="1:9" s="7" customFormat="1">
      <c r="A114"/>
      <c r="B114"/>
      <c r="C114"/>
      <c r="D114"/>
      <c r="E114"/>
      <c r="F114"/>
      <c r="G114"/>
      <c r="H114"/>
      <c r="I114"/>
    </row>
    <row r="115" spans="1:9" s="7" customFormat="1">
      <c r="A115"/>
      <c r="B115"/>
      <c r="C115"/>
      <c r="D115"/>
      <c r="E115"/>
      <c r="F115"/>
      <c r="G115"/>
      <c r="H115"/>
      <c r="I115"/>
    </row>
    <row r="116" spans="1:9" s="7" customFormat="1">
      <c r="A116"/>
      <c r="B116"/>
      <c r="C116"/>
      <c r="D116"/>
      <c r="E116"/>
      <c r="F116"/>
      <c r="G116"/>
      <c r="H116"/>
      <c r="I116"/>
    </row>
    <row r="117" spans="1:9" s="7" customFormat="1">
      <c r="A117"/>
      <c r="B117"/>
      <c r="C117"/>
      <c r="D117"/>
      <c r="E117"/>
      <c r="F117"/>
      <c r="G117"/>
      <c r="H117"/>
      <c r="I117"/>
    </row>
    <row r="118" spans="1:9" s="7" customFormat="1">
      <c r="A118"/>
      <c r="B118"/>
      <c r="C118"/>
      <c r="D118"/>
      <c r="E118"/>
      <c r="F118"/>
      <c r="G118"/>
      <c r="H118"/>
      <c r="I118"/>
    </row>
    <row r="119" spans="1:9" s="7" customFormat="1">
      <c r="A119"/>
      <c r="B119"/>
      <c r="C119"/>
      <c r="D119"/>
      <c r="E119"/>
      <c r="F119"/>
      <c r="G119"/>
      <c r="H119"/>
      <c r="I119"/>
    </row>
    <row r="120" spans="1:9" s="7" customFormat="1">
      <c r="A120"/>
      <c r="B120"/>
      <c r="C120"/>
      <c r="D120"/>
      <c r="E120"/>
      <c r="F120"/>
      <c r="G120"/>
      <c r="H120"/>
      <c r="I120"/>
    </row>
    <row r="121" spans="1:9" s="7" customFormat="1">
      <c r="A121"/>
      <c r="B121"/>
      <c r="C121"/>
      <c r="D121"/>
      <c r="E121"/>
      <c r="F121"/>
      <c r="G121"/>
      <c r="H121"/>
      <c r="I121"/>
    </row>
    <row r="122" spans="1:9" s="7" customFormat="1">
      <c r="A122"/>
      <c r="B122"/>
      <c r="C122"/>
      <c r="D122"/>
      <c r="E122"/>
      <c r="F122"/>
      <c r="G122"/>
      <c r="H122"/>
      <c r="I122"/>
    </row>
    <row r="123" spans="1:9" s="7" customFormat="1">
      <c r="A123"/>
      <c r="B123"/>
      <c r="C123"/>
      <c r="D123"/>
      <c r="E123"/>
      <c r="F123"/>
      <c r="G123"/>
      <c r="H123"/>
      <c r="I123"/>
    </row>
    <row r="124" spans="1:9" s="7" customFormat="1">
      <c r="A124"/>
      <c r="B124"/>
      <c r="C124"/>
      <c r="D124"/>
      <c r="E124"/>
      <c r="F124"/>
      <c r="G124"/>
      <c r="H124"/>
      <c r="I124"/>
    </row>
    <row r="125" spans="1:9" s="7" customFormat="1">
      <c r="A125"/>
      <c r="B125"/>
      <c r="C125"/>
      <c r="D125"/>
      <c r="E125"/>
      <c r="F125"/>
      <c r="G125"/>
      <c r="H125"/>
      <c r="I125"/>
    </row>
    <row r="126" spans="1:9" s="7" customFormat="1">
      <c r="A126"/>
      <c r="B126"/>
      <c r="C126"/>
      <c r="D126"/>
      <c r="E126"/>
      <c r="F126"/>
      <c r="G126"/>
      <c r="H126"/>
      <c r="I126"/>
    </row>
    <row r="127" spans="1:9" s="7" customFormat="1"/>
    <row r="128" spans="1:9" s="7" customFormat="1"/>
    <row r="129" s="7" customFormat="1"/>
    <row r="130" s="7" customFormat="1"/>
    <row r="131" s="7" customFormat="1"/>
    <row r="132" s="7" customFormat="1"/>
    <row r="133" s="7" customFormat="1"/>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dimension ref="A1:V31"/>
  <sheetViews>
    <sheetView workbookViewId="0">
      <selection activeCell="M23" sqref="M23"/>
    </sheetView>
  </sheetViews>
  <sheetFormatPr defaultRowHeight="15.9"/>
  <cols>
    <col min="1" max="1" width="10" style="90" customWidth="1"/>
    <col min="2" max="2" width="12.921875" style="90" bestFit="1" customWidth="1"/>
    <col min="3" max="8" width="9.23046875" style="90"/>
    <col min="9" max="12" width="11" style="90" bestFit="1" customWidth="1"/>
    <col min="13" max="16" width="9.23046875" style="90"/>
    <col min="17" max="21" width="0" style="90" hidden="1" customWidth="1"/>
    <col min="22" max="22" width="14.3046875" style="90" hidden="1" customWidth="1"/>
    <col min="23" max="50" width="0" style="90" hidden="1" customWidth="1"/>
    <col min="51" max="256" width="9.23046875" style="90"/>
    <col min="257" max="257" width="18" style="90" customWidth="1"/>
    <col min="258" max="277" width="9.23046875" style="90"/>
    <col min="278" max="278" width="14.3046875" style="90" customWidth="1"/>
    <col min="279" max="512" width="9.23046875" style="90"/>
    <col min="513" max="513" width="18" style="90" customWidth="1"/>
    <col min="514" max="533" width="9.23046875" style="90"/>
    <col min="534" max="534" width="14.3046875" style="90" customWidth="1"/>
    <col min="535" max="768" width="9.23046875" style="90"/>
    <col min="769" max="769" width="18" style="90" customWidth="1"/>
    <col min="770" max="789" width="9.23046875" style="90"/>
    <col min="790" max="790" width="14.3046875" style="90" customWidth="1"/>
    <col min="791" max="1024" width="9.23046875" style="90"/>
    <col min="1025" max="1025" width="18" style="90" customWidth="1"/>
    <col min="1026" max="1045" width="9.23046875" style="90"/>
    <col min="1046" max="1046" width="14.3046875" style="90" customWidth="1"/>
    <col min="1047" max="1280" width="9.23046875" style="90"/>
    <col min="1281" max="1281" width="18" style="90" customWidth="1"/>
    <col min="1282" max="1301" width="9.23046875" style="90"/>
    <col min="1302" max="1302" width="14.3046875" style="90" customWidth="1"/>
    <col min="1303" max="1536" width="9.23046875" style="90"/>
    <col min="1537" max="1537" width="18" style="90" customWidth="1"/>
    <col min="1538" max="1557" width="9.23046875" style="90"/>
    <col min="1558" max="1558" width="14.3046875" style="90" customWidth="1"/>
    <col min="1559" max="1792" width="9.23046875" style="90"/>
    <col min="1793" max="1793" width="18" style="90" customWidth="1"/>
    <col min="1794" max="1813" width="9.23046875" style="90"/>
    <col min="1814" max="1814" width="14.3046875" style="90" customWidth="1"/>
    <col min="1815" max="2048" width="9.23046875" style="90"/>
    <col min="2049" max="2049" width="18" style="90" customWidth="1"/>
    <col min="2050" max="2069" width="9.23046875" style="90"/>
    <col min="2070" max="2070" width="14.3046875" style="90" customWidth="1"/>
    <col min="2071" max="2304" width="9.23046875" style="90"/>
    <col min="2305" max="2305" width="18" style="90" customWidth="1"/>
    <col min="2306" max="2325" width="9.23046875" style="90"/>
    <col min="2326" max="2326" width="14.3046875" style="90" customWidth="1"/>
    <col min="2327" max="2560" width="9.23046875" style="90"/>
    <col min="2561" max="2561" width="18" style="90" customWidth="1"/>
    <col min="2562" max="2581" width="9.23046875" style="90"/>
    <col min="2582" max="2582" width="14.3046875" style="90" customWidth="1"/>
    <col min="2583" max="2816" width="9.23046875" style="90"/>
    <col min="2817" max="2817" width="18" style="90" customWidth="1"/>
    <col min="2818" max="2837" width="9.23046875" style="90"/>
    <col min="2838" max="2838" width="14.3046875" style="90" customWidth="1"/>
    <col min="2839" max="3072" width="9.23046875" style="90"/>
    <col min="3073" max="3073" width="18" style="90" customWidth="1"/>
    <col min="3074" max="3093" width="9.23046875" style="90"/>
    <col min="3094" max="3094" width="14.3046875" style="90" customWidth="1"/>
    <col min="3095" max="3328" width="9.23046875" style="90"/>
    <col min="3329" max="3329" width="18" style="90" customWidth="1"/>
    <col min="3330" max="3349" width="9.23046875" style="90"/>
    <col min="3350" max="3350" width="14.3046875" style="90" customWidth="1"/>
    <col min="3351" max="3584" width="9.23046875" style="90"/>
    <col min="3585" max="3585" width="18" style="90" customWidth="1"/>
    <col min="3586" max="3605" width="9.23046875" style="90"/>
    <col min="3606" max="3606" width="14.3046875" style="90" customWidth="1"/>
    <col min="3607" max="3840" width="9.23046875" style="90"/>
    <col min="3841" max="3841" width="18" style="90" customWidth="1"/>
    <col min="3842" max="3861" width="9.23046875" style="90"/>
    <col min="3862" max="3862" width="14.3046875" style="90" customWidth="1"/>
    <col min="3863" max="4096" width="9.23046875" style="90"/>
    <col min="4097" max="4097" width="18" style="90" customWidth="1"/>
    <col min="4098" max="4117" width="9.23046875" style="90"/>
    <col min="4118" max="4118" width="14.3046875" style="90" customWidth="1"/>
    <col min="4119" max="4352" width="9.23046875" style="90"/>
    <col min="4353" max="4353" width="18" style="90" customWidth="1"/>
    <col min="4354" max="4373" width="9.23046875" style="90"/>
    <col min="4374" max="4374" width="14.3046875" style="90" customWidth="1"/>
    <col min="4375" max="4608" width="9.23046875" style="90"/>
    <col min="4609" max="4609" width="18" style="90" customWidth="1"/>
    <col min="4610" max="4629" width="9.23046875" style="90"/>
    <col min="4630" max="4630" width="14.3046875" style="90" customWidth="1"/>
    <col min="4631" max="4864" width="9.23046875" style="90"/>
    <col min="4865" max="4865" width="18" style="90" customWidth="1"/>
    <col min="4866" max="4885" width="9.23046875" style="90"/>
    <col min="4886" max="4886" width="14.3046875" style="90" customWidth="1"/>
    <col min="4887" max="5120" width="9.23046875" style="90"/>
    <col min="5121" max="5121" width="18" style="90" customWidth="1"/>
    <col min="5122" max="5141" width="9.23046875" style="90"/>
    <col min="5142" max="5142" width="14.3046875" style="90" customWidth="1"/>
    <col min="5143" max="5376" width="9.23046875" style="90"/>
    <col min="5377" max="5377" width="18" style="90" customWidth="1"/>
    <col min="5378" max="5397" width="9.23046875" style="90"/>
    <col min="5398" max="5398" width="14.3046875" style="90" customWidth="1"/>
    <col min="5399" max="5632" width="9.23046875" style="90"/>
    <col min="5633" max="5633" width="18" style="90" customWidth="1"/>
    <col min="5634" max="5653" width="9.23046875" style="90"/>
    <col min="5654" max="5654" width="14.3046875" style="90" customWidth="1"/>
    <col min="5655" max="5888" width="9.23046875" style="90"/>
    <col min="5889" max="5889" width="18" style="90" customWidth="1"/>
    <col min="5890" max="5909" width="9.23046875" style="90"/>
    <col min="5910" max="5910" width="14.3046875" style="90" customWidth="1"/>
    <col min="5911" max="6144" width="9.23046875" style="90"/>
    <col min="6145" max="6145" width="18" style="90" customWidth="1"/>
    <col min="6146" max="6165" width="9.23046875" style="90"/>
    <col min="6166" max="6166" width="14.3046875" style="90" customWidth="1"/>
    <col min="6167" max="6400" width="9.23046875" style="90"/>
    <col min="6401" max="6401" width="18" style="90" customWidth="1"/>
    <col min="6402" max="6421" width="9.23046875" style="90"/>
    <col min="6422" max="6422" width="14.3046875" style="90" customWidth="1"/>
    <col min="6423" max="6656" width="9.23046875" style="90"/>
    <col min="6657" max="6657" width="18" style="90" customWidth="1"/>
    <col min="6658" max="6677" width="9.23046875" style="90"/>
    <col min="6678" max="6678" width="14.3046875" style="90" customWidth="1"/>
    <col min="6679" max="6912" width="9.23046875" style="90"/>
    <col min="6913" max="6913" width="18" style="90" customWidth="1"/>
    <col min="6914" max="6933" width="9.23046875" style="90"/>
    <col min="6934" max="6934" width="14.3046875" style="90" customWidth="1"/>
    <col min="6935" max="7168" width="9.23046875" style="90"/>
    <col min="7169" max="7169" width="18" style="90" customWidth="1"/>
    <col min="7170" max="7189" width="9.23046875" style="90"/>
    <col min="7190" max="7190" width="14.3046875" style="90" customWidth="1"/>
    <col min="7191" max="7424" width="9.23046875" style="90"/>
    <col min="7425" max="7425" width="18" style="90" customWidth="1"/>
    <col min="7426" max="7445" width="9.23046875" style="90"/>
    <col min="7446" max="7446" width="14.3046875" style="90" customWidth="1"/>
    <col min="7447" max="7680" width="9.23046875" style="90"/>
    <col min="7681" max="7681" width="18" style="90" customWidth="1"/>
    <col min="7682" max="7701" width="9.23046875" style="90"/>
    <col min="7702" max="7702" width="14.3046875" style="90" customWidth="1"/>
    <col min="7703" max="7936" width="9.23046875" style="90"/>
    <col min="7937" max="7937" width="18" style="90" customWidth="1"/>
    <col min="7938" max="7957" width="9.23046875" style="90"/>
    <col min="7958" max="7958" width="14.3046875" style="90" customWidth="1"/>
    <col min="7959" max="8192" width="9.23046875" style="90"/>
    <col min="8193" max="8193" width="18" style="90" customWidth="1"/>
    <col min="8194" max="8213" width="9.23046875" style="90"/>
    <col min="8214" max="8214" width="14.3046875" style="90" customWidth="1"/>
    <col min="8215" max="8448" width="9.23046875" style="90"/>
    <col min="8449" max="8449" width="18" style="90" customWidth="1"/>
    <col min="8450" max="8469" width="9.23046875" style="90"/>
    <col min="8470" max="8470" width="14.3046875" style="90" customWidth="1"/>
    <col min="8471" max="8704" width="9.23046875" style="90"/>
    <col min="8705" max="8705" width="18" style="90" customWidth="1"/>
    <col min="8706" max="8725" width="9.23046875" style="90"/>
    <col min="8726" max="8726" width="14.3046875" style="90" customWidth="1"/>
    <col min="8727" max="8960" width="9.23046875" style="90"/>
    <col min="8961" max="8961" width="18" style="90" customWidth="1"/>
    <col min="8962" max="8981" width="9.23046875" style="90"/>
    <col min="8982" max="8982" width="14.3046875" style="90" customWidth="1"/>
    <col min="8983" max="9216" width="9.23046875" style="90"/>
    <col min="9217" max="9217" width="18" style="90" customWidth="1"/>
    <col min="9218" max="9237" width="9.23046875" style="90"/>
    <col min="9238" max="9238" width="14.3046875" style="90" customWidth="1"/>
    <col min="9239" max="9472" width="9.23046875" style="90"/>
    <col min="9473" max="9473" width="18" style="90" customWidth="1"/>
    <col min="9474" max="9493" width="9.23046875" style="90"/>
    <col min="9494" max="9494" width="14.3046875" style="90" customWidth="1"/>
    <col min="9495" max="9728" width="9.23046875" style="90"/>
    <col min="9729" max="9729" width="18" style="90" customWidth="1"/>
    <col min="9730" max="9749" width="9.23046875" style="90"/>
    <col min="9750" max="9750" width="14.3046875" style="90" customWidth="1"/>
    <col min="9751" max="9984" width="9.23046875" style="90"/>
    <col min="9985" max="9985" width="18" style="90" customWidth="1"/>
    <col min="9986" max="10005" width="9.23046875" style="90"/>
    <col min="10006" max="10006" width="14.3046875" style="90" customWidth="1"/>
    <col min="10007" max="10240" width="9.23046875" style="90"/>
    <col min="10241" max="10241" width="18" style="90" customWidth="1"/>
    <col min="10242" max="10261" width="9.23046875" style="90"/>
    <col min="10262" max="10262" width="14.3046875" style="90" customWidth="1"/>
    <col min="10263" max="10496" width="9.23046875" style="90"/>
    <col min="10497" max="10497" width="18" style="90" customWidth="1"/>
    <col min="10498" max="10517" width="9.23046875" style="90"/>
    <col min="10518" max="10518" width="14.3046875" style="90" customWidth="1"/>
    <col min="10519" max="10752" width="9.23046875" style="90"/>
    <col min="10753" max="10753" width="18" style="90" customWidth="1"/>
    <col min="10754" max="10773" width="9.23046875" style="90"/>
    <col min="10774" max="10774" width="14.3046875" style="90" customWidth="1"/>
    <col min="10775" max="11008" width="9.23046875" style="90"/>
    <col min="11009" max="11009" width="18" style="90" customWidth="1"/>
    <col min="11010" max="11029" width="9.23046875" style="90"/>
    <col min="11030" max="11030" width="14.3046875" style="90" customWidth="1"/>
    <col min="11031" max="11264" width="9.23046875" style="90"/>
    <col min="11265" max="11265" width="18" style="90" customWidth="1"/>
    <col min="11266" max="11285" width="9.23046875" style="90"/>
    <col min="11286" max="11286" width="14.3046875" style="90" customWidth="1"/>
    <col min="11287" max="11520" width="9.23046875" style="90"/>
    <col min="11521" max="11521" width="18" style="90" customWidth="1"/>
    <col min="11522" max="11541" width="9.23046875" style="90"/>
    <col min="11542" max="11542" width="14.3046875" style="90" customWidth="1"/>
    <col min="11543" max="11776" width="9.23046875" style="90"/>
    <col min="11777" max="11777" width="18" style="90" customWidth="1"/>
    <col min="11778" max="11797" width="9.23046875" style="90"/>
    <col min="11798" max="11798" width="14.3046875" style="90" customWidth="1"/>
    <col min="11799" max="12032" width="9.23046875" style="90"/>
    <col min="12033" max="12033" width="18" style="90" customWidth="1"/>
    <col min="12034" max="12053" width="9.23046875" style="90"/>
    <col min="12054" max="12054" width="14.3046875" style="90" customWidth="1"/>
    <col min="12055" max="12288" width="9.23046875" style="90"/>
    <col min="12289" max="12289" width="18" style="90" customWidth="1"/>
    <col min="12290" max="12309" width="9.23046875" style="90"/>
    <col min="12310" max="12310" width="14.3046875" style="90" customWidth="1"/>
    <col min="12311" max="12544" width="9.23046875" style="90"/>
    <col min="12545" max="12545" width="18" style="90" customWidth="1"/>
    <col min="12546" max="12565" width="9.23046875" style="90"/>
    <col min="12566" max="12566" width="14.3046875" style="90" customWidth="1"/>
    <col min="12567" max="12800" width="9.23046875" style="90"/>
    <col min="12801" max="12801" width="18" style="90" customWidth="1"/>
    <col min="12802" max="12821" width="9.23046875" style="90"/>
    <col min="12822" max="12822" width="14.3046875" style="90" customWidth="1"/>
    <col min="12823" max="13056" width="9.23046875" style="90"/>
    <col min="13057" max="13057" width="18" style="90" customWidth="1"/>
    <col min="13058" max="13077" width="9.23046875" style="90"/>
    <col min="13078" max="13078" width="14.3046875" style="90" customWidth="1"/>
    <col min="13079" max="13312" width="9.23046875" style="90"/>
    <col min="13313" max="13313" width="18" style="90" customWidth="1"/>
    <col min="13314" max="13333" width="9.23046875" style="90"/>
    <col min="13334" max="13334" width="14.3046875" style="90" customWidth="1"/>
    <col min="13335" max="13568" width="9.23046875" style="90"/>
    <col min="13569" max="13569" width="18" style="90" customWidth="1"/>
    <col min="13570" max="13589" width="9.23046875" style="90"/>
    <col min="13590" max="13590" width="14.3046875" style="90" customWidth="1"/>
    <col min="13591" max="13824" width="9.23046875" style="90"/>
    <col min="13825" max="13825" width="18" style="90" customWidth="1"/>
    <col min="13826" max="13845" width="9.23046875" style="90"/>
    <col min="13846" max="13846" width="14.3046875" style="90" customWidth="1"/>
    <col min="13847" max="14080" width="9.23046875" style="90"/>
    <col min="14081" max="14081" width="18" style="90" customWidth="1"/>
    <col min="14082" max="14101" width="9.23046875" style="90"/>
    <col min="14102" max="14102" width="14.3046875" style="90" customWidth="1"/>
    <col min="14103" max="14336" width="9.23046875" style="90"/>
    <col min="14337" max="14337" width="18" style="90" customWidth="1"/>
    <col min="14338" max="14357" width="9.23046875" style="90"/>
    <col min="14358" max="14358" width="14.3046875" style="90" customWidth="1"/>
    <col min="14359" max="14592" width="9.23046875" style="90"/>
    <col min="14593" max="14593" width="18" style="90" customWidth="1"/>
    <col min="14594" max="14613" width="9.23046875" style="90"/>
    <col min="14614" max="14614" width="14.3046875" style="90" customWidth="1"/>
    <col min="14615" max="14848" width="9.23046875" style="90"/>
    <col min="14849" max="14849" width="18" style="90" customWidth="1"/>
    <col min="14850" max="14869" width="9.23046875" style="90"/>
    <col min="14870" max="14870" width="14.3046875" style="90" customWidth="1"/>
    <col min="14871" max="15104" width="9.23046875" style="90"/>
    <col min="15105" max="15105" width="18" style="90" customWidth="1"/>
    <col min="15106" max="15125" width="9.23046875" style="90"/>
    <col min="15126" max="15126" width="14.3046875" style="90" customWidth="1"/>
    <col min="15127" max="15360" width="9.23046875" style="90"/>
    <col min="15361" max="15361" width="18" style="90" customWidth="1"/>
    <col min="15362" max="15381" width="9.23046875" style="90"/>
    <col min="15382" max="15382" width="14.3046875" style="90" customWidth="1"/>
    <col min="15383" max="15616" width="9.23046875" style="90"/>
    <col min="15617" max="15617" width="18" style="90" customWidth="1"/>
    <col min="15618" max="15637" width="9.23046875" style="90"/>
    <col min="15638" max="15638" width="14.3046875" style="90" customWidth="1"/>
    <col min="15639" max="15872" width="9.23046875" style="90"/>
    <col min="15873" max="15873" width="18" style="90" customWidth="1"/>
    <col min="15874" max="15893" width="9.23046875" style="90"/>
    <col min="15894" max="15894" width="14.3046875" style="90" customWidth="1"/>
    <col min="15895" max="16128" width="9.23046875" style="90"/>
    <col min="16129" max="16129" width="18" style="90" customWidth="1"/>
    <col min="16130" max="16149" width="9.23046875" style="90"/>
    <col min="16150" max="16150" width="14.3046875" style="90" customWidth="1"/>
    <col min="16151" max="16384" width="9.23046875" style="90"/>
  </cols>
  <sheetData>
    <row r="1" spans="1:16" ht="20.6">
      <c r="A1" s="262" t="s">
        <v>432</v>
      </c>
      <c r="E1" s="258"/>
    </row>
    <row r="2" spans="1:16">
      <c r="A2" s="89"/>
      <c r="E2" s="258"/>
    </row>
    <row r="3" spans="1:16">
      <c r="A3" s="90" t="s">
        <v>63</v>
      </c>
      <c r="B3" s="127" t="s">
        <v>442</v>
      </c>
      <c r="C3" s="127"/>
      <c r="E3" s="258"/>
    </row>
    <row r="5" spans="1:16">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c r="A6" s="265" t="s">
        <v>260</v>
      </c>
      <c r="B6" s="266">
        <v>0.57583281980643053</v>
      </c>
      <c r="C6" s="266">
        <v>0.59191912149206904</v>
      </c>
      <c r="D6" s="266">
        <v>0.60396672415542252</v>
      </c>
      <c r="E6" s="266">
        <v>0.61348535286284955</v>
      </c>
      <c r="F6" s="266">
        <v>0.63099826587704089</v>
      </c>
      <c r="G6" s="266">
        <v>0.63512638964534007</v>
      </c>
      <c r="H6" s="266">
        <v>0.63170067601402102</v>
      </c>
      <c r="I6" s="266">
        <v>0.63854525160450193</v>
      </c>
      <c r="J6" s="266">
        <v>0.63755066679043282</v>
      </c>
      <c r="K6" s="266">
        <v>0.61291293154254167</v>
      </c>
      <c r="L6" s="266">
        <v>0.58889379136463915</v>
      </c>
      <c r="M6" s="266">
        <v>0.51452250168642188</v>
      </c>
      <c r="N6" s="266">
        <v>0.47124272733215661</v>
      </c>
      <c r="O6" s="266">
        <v>0.46196504879137701</v>
      </c>
      <c r="P6" s="266">
        <v>0.47809027777777779</v>
      </c>
    </row>
    <row r="7" spans="1:16">
      <c r="A7" s="265" t="s">
        <v>261</v>
      </c>
      <c r="B7" s="266">
        <v>0.84525536122852596</v>
      </c>
      <c r="C7" s="266">
        <v>0.87344345137081869</v>
      </c>
      <c r="D7" s="266">
        <v>0.88102880068777767</v>
      </c>
      <c r="E7" s="266">
        <v>0.89847245525727071</v>
      </c>
      <c r="F7" s="266">
        <v>0.92557754066093445</v>
      </c>
      <c r="G7" s="266">
        <v>0.93299996574990585</v>
      </c>
      <c r="H7" s="266">
        <v>0.94100429828750765</v>
      </c>
      <c r="I7" s="266">
        <v>0.93996898493072178</v>
      </c>
      <c r="J7" s="266">
        <v>0.93159814650497885</v>
      </c>
      <c r="K7" s="266">
        <v>0.91467863714231334</v>
      </c>
      <c r="L7" s="266">
        <v>0.90166092519685037</v>
      </c>
      <c r="M7" s="266">
        <v>0.88756738748561392</v>
      </c>
      <c r="N7" s="266">
        <v>0.87838720306742957</v>
      </c>
      <c r="O7" s="266">
        <v>0.90252418240442189</v>
      </c>
      <c r="P7" s="266">
        <v>0.87093630968199132</v>
      </c>
    </row>
    <row r="8" spans="1:16">
      <c r="A8" s="265"/>
      <c r="B8" s="261"/>
      <c r="C8" s="261"/>
      <c r="D8" s="261"/>
      <c r="E8" s="261"/>
      <c r="F8" s="261"/>
      <c r="G8" s="261"/>
      <c r="H8" s="261"/>
      <c r="I8" s="261"/>
      <c r="J8" s="261"/>
      <c r="K8" s="261"/>
      <c r="L8" s="261"/>
      <c r="M8" s="261"/>
      <c r="N8" s="261"/>
      <c r="O8" s="261"/>
      <c r="P8" s="261"/>
    </row>
    <row r="9" spans="1:16">
      <c r="B9" s="89" t="s">
        <v>434</v>
      </c>
    </row>
    <row r="27" spans="1:16">
      <c r="A27" s="89"/>
    </row>
    <row r="31" spans="1:16">
      <c r="B31" s="261"/>
      <c r="C31" s="261"/>
      <c r="D31" s="261"/>
      <c r="E31" s="261"/>
      <c r="F31" s="261"/>
      <c r="G31" s="261"/>
      <c r="H31" s="261"/>
      <c r="I31" s="261"/>
      <c r="J31" s="261"/>
      <c r="K31" s="261"/>
      <c r="L31" s="261"/>
      <c r="M31" s="261"/>
      <c r="N31" s="261"/>
      <c r="O31" s="261"/>
      <c r="P31" s="261"/>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selection activeCell="A12" sqref="A12"/>
    </sheetView>
  </sheetViews>
  <sheetFormatPr defaultRowHeight="15.9"/>
  <cols>
    <col min="1" max="1" width="16.3046875" style="7" customWidth="1"/>
    <col min="2" max="16384" width="9.23046875" style="7"/>
  </cols>
  <sheetData>
    <row r="1" spans="1:5" ht="20.6">
      <c r="A1" s="5" t="s">
        <v>435</v>
      </c>
    </row>
    <row r="2" spans="1:5">
      <c r="A2" s="69"/>
      <c r="B2" s="69"/>
    </row>
    <row r="3" spans="1:5">
      <c r="A3" s="69" t="s">
        <v>63</v>
      </c>
      <c r="B3" s="75" t="s">
        <v>440</v>
      </c>
      <c r="C3" s="69"/>
    </row>
    <row r="4" spans="1:5">
      <c r="A4" s="69"/>
      <c r="B4" s="69"/>
      <c r="C4" s="69"/>
    </row>
    <row r="5" spans="1:5">
      <c r="A5" s="8" t="s">
        <v>436</v>
      </c>
      <c r="E5" s="8" t="s">
        <v>438</v>
      </c>
    </row>
    <row r="6" spans="1:5">
      <c r="A6" s="226"/>
      <c r="B6" s="268" t="s">
        <v>131</v>
      </c>
      <c r="C6" s="269" t="s">
        <v>172</v>
      </c>
    </row>
    <row r="7" spans="1:5">
      <c r="A7" s="227" t="s">
        <v>142</v>
      </c>
      <c r="B7" s="228">
        <v>0.42</v>
      </c>
      <c r="C7" s="228">
        <v>0.28913682008415303</v>
      </c>
    </row>
    <row r="8" spans="1:5">
      <c r="A8" s="227" t="s">
        <v>144</v>
      </c>
      <c r="B8" s="228">
        <v>0.32</v>
      </c>
      <c r="C8" s="228">
        <v>0.57000000000000006</v>
      </c>
    </row>
    <row r="9" spans="1:5">
      <c r="A9" s="227" t="s">
        <v>84</v>
      </c>
      <c r="B9" s="228">
        <v>0.13</v>
      </c>
      <c r="C9" s="228">
        <v>0.11287810490624316</v>
      </c>
    </row>
    <row r="10" spans="1:5">
      <c r="A10" s="227" t="s">
        <v>143</v>
      </c>
      <c r="B10" s="228">
        <v>0.12</v>
      </c>
      <c r="C10" s="228">
        <v>2.1066910275306865E-2</v>
      </c>
    </row>
    <row r="11" spans="1:5">
      <c r="A11" s="6"/>
      <c r="B11" s="54"/>
      <c r="C11" s="54"/>
    </row>
    <row r="12" spans="1:5">
      <c r="A12" s="6"/>
      <c r="B12" s="6"/>
      <c r="C12" s="6"/>
    </row>
    <row r="13" spans="1:5">
      <c r="A13" s="6"/>
      <c r="B13" s="6"/>
      <c r="C13" s="6"/>
    </row>
    <row r="14" spans="1:5">
      <c r="A14" s="6"/>
      <c r="B14" s="6"/>
      <c r="C14" s="6"/>
    </row>
    <row r="15" spans="1:5">
      <c r="A15" s="6"/>
      <c r="B15" s="6"/>
      <c r="C15" s="6"/>
    </row>
    <row r="16" spans="1:5">
      <c r="A16" s="6"/>
      <c r="B16" s="6"/>
      <c r="C16" s="6"/>
    </row>
    <row r="17" spans="1:5">
      <c r="A17" s="6"/>
      <c r="B17" s="6"/>
      <c r="C17" s="6"/>
    </row>
    <row r="18" spans="1:5">
      <c r="A18" s="6"/>
      <c r="B18" s="6"/>
      <c r="C18" s="6"/>
    </row>
    <row r="19" spans="1:5">
      <c r="A19" s="6"/>
      <c r="B19" s="6"/>
      <c r="C19" s="6"/>
    </row>
    <row r="20" spans="1:5">
      <c r="A20" s="6"/>
      <c r="B20" s="6"/>
      <c r="C20" s="6"/>
    </row>
    <row r="21" spans="1:5">
      <c r="A21" s="52" t="s">
        <v>437</v>
      </c>
      <c r="B21" s="54"/>
      <c r="C21" s="54"/>
      <c r="E21" s="8" t="s">
        <v>439</v>
      </c>
    </row>
    <row r="22" spans="1:5">
      <c r="A22" s="226"/>
      <c r="B22" s="268" t="s">
        <v>131</v>
      </c>
      <c r="C22" s="268" t="s">
        <v>172</v>
      </c>
    </row>
    <row r="23" spans="1:5">
      <c r="A23" s="227" t="s">
        <v>84</v>
      </c>
      <c r="B23" s="228">
        <v>0.29000000000000004</v>
      </c>
      <c r="C23" s="228">
        <v>0.3</v>
      </c>
    </row>
    <row r="24" spans="1:5">
      <c r="A24" s="227" t="s">
        <v>142</v>
      </c>
      <c r="B24" s="228">
        <v>0.26</v>
      </c>
      <c r="C24" s="228">
        <v>0.27896632259318821</v>
      </c>
    </row>
    <row r="25" spans="1:5">
      <c r="A25" s="227" t="s">
        <v>144</v>
      </c>
      <c r="B25" s="228">
        <v>0.21000000000000002</v>
      </c>
      <c r="C25" s="228">
        <v>0.32</v>
      </c>
    </row>
    <row r="26" spans="1:5">
      <c r="A26" s="227" t="s">
        <v>143</v>
      </c>
      <c r="B26" s="228">
        <v>0.19</v>
      </c>
      <c r="C26" s="228">
        <v>3.3565031588008998E-2</v>
      </c>
    </row>
    <row r="27" spans="1:5">
      <c r="A27" s="227" t="s">
        <v>83</v>
      </c>
      <c r="B27" s="267">
        <v>4.0000000000000002E-4</v>
      </c>
      <c r="C27" s="228">
        <v>4.7542992715373794E-2</v>
      </c>
    </row>
  </sheetData>
  <hyperlinks>
    <hyperlink ref="B3"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N28"/>
  <sheetViews>
    <sheetView workbookViewId="0">
      <selection activeCell="H33" sqref="H33"/>
    </sheetView>
  </sheetViews>
  <sheetFormatPr defaultRowHeight="15.9"/>
  <cols>
    <col min="1" max="1" width="32.84375" style="7" customWidth="1"/>
    <col min="2" max="2" width="16.4609375" style="7" customWidth="1"/>
    <col min="3" max="3" width="14.3046875" style="7" customWidth="1"/>
    <col min="4" max="4" width="13.921875" style="7" customWidth="1"/>
    <col min="5" max="5" width="14.53515625" style="7" customWidth="1"/>
    <col min="6" max="7" width="14.3828125" style="7" customWidth="1"/>
    <col min="8" max="9" width="13.765625" style="7" customWidth="1"/>
    <col min="10" max="14" width="13.61328125" style="7" bestFit="1" customWidth="1"/>
    <col min="15" max="16384" width="9.23046875" style="7"/>
  </cols>
  <sheetData>
    <row r="1" spans="1:14" ht="20.6">
      <c r="A1" s="5" t="s">
        <v>441</v>
      </c>
    </row>
    <row r="2" spans="1:14">
      <c r="A2" s="8"/>
    </row>
    <row r="3" spans="1:14">
      <c r="A3" s="7" t="s">
        <v>339</v>
      </c>
    </row>
    <row r="4" spans="1:14">
      <c r="M4" s="8"/>
    </row>
    <row r="5" spans="1:14">
      <c r="A5" s="8" t="s">
        <v>340</v>
      </c>
      <c r="M5" s="8"/>
    </row>
    <row r="6" spans="1:14">
      <c r="B6" s="8"/>
      <c r="C6" s="8"/>
      <c r="D6" s="8"/>
      <c r="E6" s="8"/>
    </row>
    <row r="7" spans="1:14" customFormat="1">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customFormat="1">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customFormat="1">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customFormat="1">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customFormat="1">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customFormat="1">
      <c r="A12" s="6"/>
      <c r="B12" s="54"/>
      <c r="C12" s="54"/>
      <c r="D12" s="54"/>
      <c r="E12" s="54"/>
      <c r="F12" s="54"/>
      <c r="G12" s="54"/>
      <c r="H12" s="54"/>
      <c r="I12" s="54"/>
      <c r="J12" s="54"/>
      <c r="K12" s="54"/>
      <c r="L12" s="54"/>
      <c r="M12" s="54"/>
      <c r="N12" s="54"/>
    </row>
    <row r="13" spans="1:14" customFormat="1">
      <c r="A13" s="51" t="s">
        <v>222</v>
      </c>
      <c r="B13" s="55">
        <f>SUM(B9:B11)</f>
        <v>1705200</v>
      </c>
      <c r="C13" s="55">
        <f t="shared" ref="C13:N13" si="0">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customFormat="1">
      <c r="A14" s="6"/>
      <c r="B14" s="54"/>
      <c r="C14" s="54"/>
      <c r="D14" s="54"/>
      <c r="E14" s="54"/>
      <c r="F14" s="54"/>
      <c r="G14" s="54"/>
      <c r="H14" s="54"/>
      <c r="I14" s="54"/>
      <c r="J14" s="54"/>
      <c r="K14" s="54"/>
      <c r="L14" s="54"/>
      <c r="M14" s="54"/>
      <c r="N14" s="54"/>
    </row>
    <row r="15" spans="1:14" s="4" customFormat="1">
      <c r="A15" s="52" t="s">
        <v>341</v>
      </c>
      <c r="B15" s="54"/>
      <c r="C15" s="54"/>
      <c r="D15" s="54"/>
      <c r="E15" s="54"/>
      <c r="F15" s="54"/>
      <c r="G15" s="54"/>
      <c r="H15" s="54"/>
      <c r="I15" s="54"/>
      <c r="J15" s="54"/>
      <c r="K15" s="54"/>
      <c r="L15" s="54"/>
      <c r="M15" s="54"/>
      <c r="N15" s="54"/>
    </row>
    <row r="16" spans="1:14" s="4" customFormat="1">
      <c r="A16" s="6"/>
      <c r="B16" s="58" t="str">
        <f>B7</f>
        <v>1996</v>
      </c>
      <c r="C16" s="58" t="str">
        <f t="shared" ref="C16:N16" si="1">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customFormat="1">
      <c r="A17" s="51" t="s">
        <v>222</v>
      </c>
      <c r="B17" s="56">
        <f>B13/B8</f>
        <v>0.45691318327974279</v>
      </c>
      <c r="C17" s="56">
        <f t="shared" ref="C17:N17" si="2">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0.49381819831673512</v>
      </c>
      <c r="K17" s="56">
        <f t="shared" si="2"/>
        <v>0.49469845343418656</v>
      </c>
      <c r="L17" s="56">
        <f t="shared" si="2"/>
        <v>0.49670709803312857</v>
      </c>
      <c r="M17" s="56">
        <f t="shared" si="2"/>
        <v>0.49961920926083075</v>
      </c>
      <c r="N17" s="56">
        <f t="shared" si="2"/>
        <v>0.50229079208131777</v>
      </c>
    </row>
    <row r="18" spans="1:14" customFormat="1">
      <c r="A18" s="6" t="s">
        <v>38</v>
      </c>
      <c r="B18" s="56">
        <f>100%-B17</f>
        <v>0.54308681672025716</v>
      </c>
      <c r="C18" s="56">
        <f t="shared" ref="C18:N18" si="3">100%-C17</f>
        <v>0.5274835717046773</v>
      </c>
      <c r="D18" s="56">
        <f t="shared" si="3"/>
        <v>0.51452946518185727</v>
      </c>
      <c r="E18" s="56">
        <f t="shared" si="3"/>
        <v>0.51332922960367444</v>
      </c>
      <c r="F18" s="56">
        <f t="shared" si="3"/>
        <v>0.51234799755857074</v>
      </c>
      <c r="G18" s="56">
        <f t="shared" si="3"/>
        <v>0.51169060568028635</v>
      </c>
      <c r="H18" s="56">
        <f t="shared" si="3"/>
        <v>0.51095226055577259</v>
      </c>
      <c r="I18" s="56">
        <f t="shared" si="3"/>
        <v>0.5084169708029197</v>
      </c>
      <c r="J18" s="56">
        <f t="shared" si="3"/>
        <v>0.50618180168326488</v>
      </c>
      <c r="K18" s="56">
        <f t="shared" si="3"/>
        <v>0.5053015465658135</v>
      </c>
      <c r="L18" s="56">
        <f t="shared" si="3"/>
        <v>0.50329290196687149</v>
      </c>
      <c r="M18" s="56">
        <f t="shared" si="3"/>
        <v>0.5003807907391693</v>
      </c>
      <c r="N18" s="56">
        <f t="shared" si="3"/>
        <v>0.49770920791868223</v>
      </c>
    </row>
    <row r="19" spans="1:14" customFormat="1" ht="12.45"/>
    <row r="20" spans="1:14" customFormat="1" ht="12.45"/>
    <row r="21" spans="1:14" customFormat="1" ht="12.45"/>
    <row r="22" spans="1:14" customFormat="1">
      <c r="B22" s="59" t="s">
        <v>342</v>
      </c>
    </row>
    <row r="23" spans="1:14" customFormat="1" ht="12.45"/>
    <row r="24" spans="1:14" customFormat="1" ht="12.45"/>
    <row r="25" spans="1:14" customFormat="1" ht="12.45"/>
    <row r="26" spans="1:14" customFormat="1" ht="12.45"/>
    <row r="27" spans="1:14" customFormat="1" ht="12.45"/>
    <row r="28" spans="1:14" customFormat="1" ht="12.45"/>
  </sheetData>
  <pageMargins left="0.7" right="0.7" top="0.75" bottom="0.75" header="0.3" footer="0.3"/>
  <pageSetup paperSize="9" orientation="portrait" r:id="rId1"/>
  <ignoredErrors>
    <ignoredError sqref="K13:N13 B13:J13" formulaRange="1"/>
    <ignoredError sqref="I7:N7 B7:H7" numberStoredAsText="1"/>
  </ignoredErrors>
  <drawing r:id="rId2"/>
</worksheet>
</file>

<file path=xl/worksheets/sheet6.xml><?xml version="1.0" encoding="utf-8"?>
<worksheet xmlns="http://schemas.openxmlformats.org/spreadsheetml/2006/main" xmlns:r="http://schemas.openxmlformats.org/officeDocument/2006/relationships">
  <dimension ref="A1:P79"/>
  <sheetViews>
    <sheetView workbookViewId="0">
      <selection activeCell="H7" sqref="H7"/>
    </sheetView>
  </sheetViews>
  <sheetFormatPr defaultRowHeight="15.9"/>
  <cols>
    <col min="1" max="1" width="9.23046875" style="7"/>
    <col min="2" max="2" width="13.23046875" style="7" customWidth="1"/>
    <col min="3" max="4" width="12.53515625" style="7" customWidth="1"/>
    <col min="5" max="5" width="11.921875" style="7" customWidth="1"/>
    <col min="6" max="6" width="12.53515625" style="7" customWidth="1"/>
    <col min="7" max="7" width="11.3046875" style="7" customWidth="1"/>
    <col min="8" max="8" width="11.15234375" style="7" customWidth="1"/>
    <col min="9" max="16384" width="9.23046875" style="7"/>
  </cols>
  <sheetData>
    <row r="1" spans="1:10" ht="20.6">
      <c r="A1" s="5" t="s">
        <v>156</v>
      </c>
    </row>
    <row r="3" spans="1:10">
      <c r="A3" s="8" t="s">
        <v>158</v>
      </c>
    </row>
    <row r="5" spans="1:10">
      <c r="A5" s="7" t="s">
        <v>85</v>
      </c>
      <c r="B5" s="331" t="s">
        <v>191</v>
      </c>
      <c r="C5" s="69"/>
      <c r="D5" s="69"/>
      <c r="E5" s="69"/>
      <c r="F5" s="69"/>
      <c r="J5" s="67" t="s">
        <v>494</v>
      </c>
    </row>
    <row r="6" spans="1:10">
      <c r="B6" s="69"/>
      <c r="C6" s="69"/>
      <c r="D6" s="69"/>
      <c r="E6" s="69"/>
      <c r="F6" s="69"/>
    </row>
    <row r="7" spans="1:10">
      <c r="A7" s="8" t="s">
        <v>343</v>
      </c>
      <c r="B7" s="69"/>
      <c r="C7" s="69"/>
      <c r="D7" s="69"/>
      <c r="E7" s="69"/>
      <c r="F7" s="69"/>
    </row>
    <row r="8" spans="1:10">
      <c r="B8" s="69"/>
      <c r="C8" s="69"/>
      <c r="D8" s="69"/>
      <c r="E8" s="69"/>
      <c r="F8" s="69"/>
    </row>
    <row r="9" spans="1:10" ht="31.75">
      <c r="A9" s="60"/>
      <c r="B9" s="66" t="s">
        <v>481</v>
      </c>
      <c r="C9" s="66" t="s">
        <v>482</v>
      </c>
      <c r="D9" s="66" t="s">
        <v>159</v>
      </c>
      <c r="E9" s="66" t="s">
        <v>157</v>
      </c>
      <c r="F9" s="66" t="s">
        <v>67</v>
      </c>
      <c r="G9" s="66" t="s">
        <v>71</v>
      </c>
      <c r="H9" s="66" t="s">
        <v>32</v>
      </c>
      <c r="I9" s="60"/>
    </row>
    <row r="10" spans="1:10">
      <c r="A10" s="48">
        <v>2000</v>
      </c>
      <c r="B10" s="211">
        <v>2.1470790000000002</v>
      </c>
      <c r="C10" s="211">
        <v>0.34702100000000002</v>
      </c>
      <c r="D10" s="211">
        <v>7.7535999999999994E-2</v>
      </c>
      <c r="E10" s="211">
        <v>9.5420000000000005E-2</v>
      </c>
      <c r="F10" s="211">
        <v>4.7499999999999999E-3</v>
      </c>
      <c r="G10" s="211">
        <v>1.2331E-2</v>
      </c>
      <c r="H10" s="211">
        <f t="shared" ref="H10:H25" si="0">SUM(B10:G10)</f>
        <v>2.6841370000000002</v>
      </c>
    </row>
    <row r="11" spans="1:10">
      <c r="A11" s="48">
        <v>2001</v>
      </c>
      <c r="B11" s="211">
        <v>2.212933</v>
      </c>
      <c r="C11" s="211">
        <v>0.349547</v>
      </c>
      <c r="D11" s="211">
        <v>7.8023999999999996E-2</v>
      </c>
      <c r="E11" s="211">
        <v>9.7583000000000003E-2</v>
      </c>
      <c r="F11" s="211">
        <v>5.091E-3</v>
      </c>
      <c r="G11" s="211">
        <v>1.2532E-2</v>
      </c>
      <c r="H11" s="211">
        <f t="shared" si="0"/>
        <v>2.7557100000000005</v>
      </c>
    </row>
    <row r="12" spans="1:10">
      <c r="A12" s="48">
        <v>2002</v>
      </c>
      <c r="B12" s="211">
        <v>2.2915049999999999</v>
      </c>
      <c r="C12" s="211">
        <v>0.35511100000000001</v>
      </c>
      <c r="D12" s="211">
        <v>7.9477000000000006E-2</v>
      </c>
      <c r="E12" s="211">
        <v>0.10132099999999999</v>
      </c>
      <c r="F12" s="211">
        <v>5.5719999999999997E-3</v>
      </c>
      <c r="G12" s="211">
        <v>1.3143999999999999E-2</v>
      </c>
      <c r="H12" s="211">
        <f t="shared" si="0"/>
        <v>2.8461299999999996</v>
      </c>
    </row>
    <row r="13" spans="1:10">
      <c r="A13" s="48">
        <v>2003</v>
      </c>
      <c r="B13" s="211">
        <v>2.3941979999999998</v>
      </c>
      <c r="C13" s="211">
        <v>0.36374800000000002</v>
      </c>
      <c r="D13" s="211">
        <v>8.2240999999999995E-2</v>
      </c>
      <c r="E13" s="211">
        <v>0.10642799999999999</v>
      </c>
      <c r="F13" s="211">
        <v>6.0159999999999996E-3</v>
      </c>
      <c r="G13" s="211">
        <v>1.3779E-2</v>
      </c>
      <c r="H13" s="211">
        <f t="shared" si="0"/>
        <v>2.9664099999999998</v>
      </c>
    </row>
    <row r="14" spans="1:10">
      <c r="A14" s="48">
        <v>2004</v>
      </c>
      <c r="B14" s="211">
        <v>2.4900039999999999</v>
      </c>
      <c r="C14" s="211">
        <v>0.37545899999999999</v>
      </c>
      <c r="D14" s="211">
        <v>8.7053000000000005E-2</v>
      </c>
      <c r="E14" s="211">
        <v>0.113243</v>
      </c>
      <c r="F14" s="211">
        <v>6.509E-3</v>
      </c>
      <c r="G14" s="211">
        <v>1.4435E-2</v>
      </c>
      <c r="H14" s="211">
        <f t="shared" si="0"/>
        <v>3.0867030000000004</v>
      </c>
    </row>
    <row r="15" spans="1:10">
      <c r="A15" s="48">
        <v>2005</v>
      </c>
      <c r="B15" s="211">
        <v>2.5776699999999999</v>
      </c>
      <c r="C15" s="211">
        <v>0.38785799999999998</v>
      </c>
      <c r="D15" s="211">
        <v>9.5962000000000006E-2</v>
      </c>
      <c r="E15" s="211">
        <v>0.119258</v>
      </c>
      <c r="F15" s="211">
        <v>6.9100000000000003E-3</v>
      </c>
      <c r="G15" s="211">
        <v>1.5043000000000001E-2</v>
      </c>
      <c r="H15" s="211">
        <f t="shared" si="0"/>
        <v>3.2027009999999998</v>
      </c>
    </row>
    <row r="16" spans="1:10">
      <c r="A16" s="48">
        <v>2006</v>
      </c>
      <c r="B16" s="211">
        <v>2.6306970000000001</v>
      </c>
      <c r="C16" s="211">
        <v>0.39724300000000001</v>
      </c>
      <c r="D16" s="211">
        <v>0.106549</v>
      </c>
      <c r="E16" s="211">
        <v>0.12371600000000001</v>
      </c>
      <c r="F16" s="211">
        <v>7.228E-3</v>
      </c>
      <c r="G16" s="211">
        <v>1.5351E-2</v>
      </c>
      <c r="H16" s="211">
        <f t="shared" si="0"/>
        <v>3.2807840000000001</v>
      </c>
    </row>
    <row r="17" spans="1:10">
      <c r="A17" s="48">
        <v>2007</v>
      </c>
      <c r="B17" s="211">
        <v>2.6783999999999999</v>
      </c>
      <c r="C17" s="211">
        <v>0.40853099999999998</v>
      </c>
      <c r="D17" s="211">
        <v>0.11820899999999999</v>
      </c>
      <c r="E17" s="211">
        <v>0.12809000000000001</v>
      </c>
      <c r="F17" s="211">
        <v>7.7510000000000001E-3</v>
      </c>
      <c r="G17" s="211">
        <v>1.5580999999999999E-2</v>
      </c>
      <c r="H17" s="211">
        <f t="shared" si="0"/>
        <v>3.3565619999999994</v>
      </c>
    </row>
    <row r="18" spans="1:10">
      <c r="A18" s="48">
        <v>2008</v>
      </c>
      <c r="B18" s="211">
        <v>2.691881</v>
      </c>
      <c r="C18" s="211">
        <v>0.41488599999999998</v>
      </c>
      <c r="D18" s="211">
        <v>0.13203999999999999</v>
      </c>
      <c r="E18" s="211">
        <v>0.130441</v>
      </c>
      <c r="F18" s="211">
        <v>8.2559999999999995E-3</v>
      </c>
      <c r="G18" s="211">
        <v>1.5892E-2</v>
      </c>
      <c r="H18" s="211">
        <f t="shared" si="0"/>
        <v>3.3933959999999996</v>
      </c>
    </row>
    <row r="19" spans="1:10">
      <c r="A19" s="48">
        <v>2009</v>
      </c>
      <c r="B19" s="211">
        <v>2.68371</v>
      </c>
      <c r="C19" s="211">
        <v>0.41422399999999998</v>
      </c>
      <c r="D19" s="211">
        <v>0.136796</v>
      </c>
      <c r="E19" s="211">
        <v>0.12955800000000001</v>
      </c>
      <c r="F19" s="211">
        <v>8.6400000000000001E-3</v>
      </c>
      <c r="G19" s="211">
        <v>1.5831000000000001E-2</v>
      </c>
      <c r="H19" s="211">
        <f t="shared" si="0"/>
        <v>3.3887589999999999</v>
      </c>
    </row>
    <row r="20" spans="1:10">
      <c r="A20" s="48">
        <v>2010</v>
      </c>
      <c r="B20" s="211">
        <v>2.7040229999999998</v>
      </c>
      <c r="C20" s="211">
        <v>0.416215</v>
      </c>
      <c r="D20" s="211">
        <v>0.138488</v>
      </c>
      <c r="E20" s="211">
        <v>0.12815499999999999</v>
      </c>
      <c r="F20" s="211">
        <v>8.7899999999999992E-3</v>
      </c>
      <c r="G20" s="211">
        <v>1.5559999999999999E-2</v>
      </c>
      <c r="H20" s="211">
        <f t="shared" si="0"/>
        <v>3.4112309999999995</v>
      </c>
    </row>
    <row r="21" spans="1:10">
      <c r="A21" s="48">
        <v>2011</v>
      </c>
      <c r="B21" s="211">
        <v>2.696904</v>
      </c>
      <c r="C21" s="211">
        <v>0.41830499999999998</v>
      </c>
      <c r="D21" s="211">
        <v>0.138934</v>
      </c>
      <c r="E21" s="211">
        <v>0.12689900000000001</v>
      </c>
      <c r="F21" s="211">
        <v>8.9040000000000005E-3</v>
      </c>
      <c r="G21" s="211">
        <v>1.5782999999999998E-2</v>
      </c>
      <c r="H21" s="211">
        <f t="shared" si="0"/>
        <v>3.4057289999999996</v>
      </c>
    </row>
    <row r="22" spans="1:10">
      <c r="A22" s="48">
        <v>2012</v>
      </c>
      <c r="B22" s="211">
        <v>2.7353550000000002</v>
      </c>
      <c r="C22" s="211">
        <v>0.42833599999999999</v>
      </c>
      <c r="D22" s="211">
        <v>0.141759</v>
      </c>
      <c r="E22" s="211">
        <v>0.12690399999999999</v>
      </c>
      <c r="F22" s="211">
        <v>9.0379999999999992E-3</v>
      </c>
      <c r="G22" s="211">
        <v>1.6112000000000001E-2</v>
      </c>
      <c r="H22" s="211">
        <f t="shared" si="0"/>
        <v>3.4575040000000001</v>
      </c>
    </row>
    <row r="23" spans="1:10">
      <c r="A23" s="48">
        <v>2013</v>
      </c>
      <c r="B23" s="211">
        <v>2.793539</v>
      </c>
      <c r="C23" s="211">
        <v>0.44789000000000001</v>
      </c>
      <c r="D23" s="211">
        <v>0.145841</v>
      </c>
      <c r="E23" s="211">
        <v>0.12887899999999999</v>
      </c>
      <c r="F23" s="211">
        <v>9.2969999999999997E-3</v>
      </c>
      <c r="G23" s="211">
        <v>1.7639999999999999E-2</v>
      </c>
      <c r="H23" s="211">
        <f t="shared" si="0"/>
        <v>3.5430860000000002</v>
      </c>
    </row>
    <row r="24" spans="1:10">
      <c r="A24" s="48">
        <v>2014</v>
      </c>
      <c r="B24" s="211">
        <v>2.884363</v>
      </c>
      <c r="C24" s="211">
        <v>0.47440100000000002</v>
      </c>
      <c r="D24" s="211">
        <v>0.15131800000000001</v>
      </c>
      <c r="E24" s="211">
        <v>0.13247800000000001</v>
      </c>
      <c r="F24" s="211">
        <v>9.5300000000000003E-3</v>
      </c>
      <c r="G24" s="211">
        <v>2.248E-2</v>
      </c>
      <c r="H24" s="211">
        <f t="shared" si="0"/>
        <v>3.6745699999999992</v>
      </c>
    </row>
    <row r="25" spans="1:10">
      <c r="A25" s="48">
        <v>2015</v>
      </c>
      <c r="B25" s="211">
        <v>3.0181179999999999</v>
      </c>
      <c r="C25" s="211">
        <v>0.50655399999999995</v>
      </c>
      <c r="D25" s="211">
        <v>0.16020200000000001</v>
      </c>
      <c r="E25" s="211">
        <v>0.13680700000000001</v>
      </c>
      <c r="F25" s="211">
        <v>9.8119999999999995E-3</v>
      </c>
      <c r="G25" s="211">
        <v>2.6134999999999999E-2</v>
      </c>
      <c r="H25" s="211">
        <f t="shared" si="0"/>
        <v>3.8576280000000001</v>
      </c>
    </row>
    <row r="26" spans="1:10">
      <c r="B26" s="13"/>
      <c r="C26" s="13"/>
      <c r="D26" s="13"/>
      <c r="E26" s="13"/>
      <c r="F26" s="13"/>
      <c r="G26" s="13"/>
      <c r="H26" s="13"/>
      <c r="J26" s="61"/>
    </row>
    <row r="51" spans="1:16">
      <c r="A51" s="8"/>
    </row>
    <row r="53" spans="1:16">
      <c r="B53" s="20"/>
    </row>
    <row r="55" spans="1:16">
      <c r="A55" s="8"/>
      <c r="K55" s="8"/>
    </row>
    <row r="57" spans="1:16">
      <c r="A57" s="65"/>
      <c r="P57" s="65"/>
    </row>
    <row r="58" spans="1:16">
      <c r="A58" s="65"/>
      <c r="P58" s="65"/>
    </row>
    <row r="59" spans="1:16">
      <c r="A59" s="65"/>
      <c r="P59" s="65"/>
    </row>
    <row r="60" spans="1:16">
      <c r="A60" s="65"/>
      <c r="P60" s="65"/>
    </row>
    <row r="61" spans="1:16">
      <c r="A61" s="65"/>
      <c r="P61" s="65"/>
    </row>
    <row r="62" spans="1:16">
      <c r="A62" s="65"/>
      <c r="P62" s="65"/>
    </row>
    <row r="63" spans="1:16">
      <c r="A63" s="65"/>
      <c r="P63" s="65"/>
    </row>
    <row r="64" spans="1:16">
      <c r="A64" s="65"/>
      <c r="P64" s="65"/>
    </row>
    <row r="65" spans="1:16">
      <c r="A65" s="48"/>
      <c r="P65" s="48"/>
    </row>
    <row r="66" spans="1:16">
      <c r="A66" s="48"/>
      <c r="P66" s="48"/>
    </row>
    <row r="67" spans="1:16">
      <c r="A67" s="48"/>
      <c r="P67" s="48"/>
    </row>
    <row r="68" spans="1:16">
      <c r="A68" s="48"/>
      <c r="P68" s="48"/>
    </row>
    <row r="69" spans="1:16">
      <c r="A69" s="48"/>
      <c r="P69" s="48"/>
    </row>
    <row r="70" spans="1:16">
      <c r="A70" s="48"/>
      <c r="P70" s="48"/>
    </row>
    <row r="71" spans="1:16">
      <c r="A71" s="48"/>
      <c r="P71" s="48"/>
    </row>
    <row r="72" spans="1:16">
      <c r="A72" s="48"/>
      <c r="P72" s="48"/>
    </row>
    <row r="76" spans="1:16">
      <c r="P76" s="65"/>
    </row>
    <row r="77" spans="1:16">
      <c r="P77" s="65"/>
    </row>
    <row r="78" spans="1:16">
      <c r="P78" s="48"/>
    </row>
    <row r="79" spans="1:16">
      <c r="P79" s="48"/>
    </row>
  </sheetData>
  <hyperlinks>
    <hyperlink ref="B5" r:id="rId1" location="monthly"/>
  </hyperlinks>
  <pageMargins left="0.7" right="0.7" top="0.75" bottom="0.75" header="0.3" footer="0.3"/>
  <pageSetup orientation="portrait" r:id="rId2"/>
  <ignoredErrors>
    <ignoredError sqref="H10:H25" formulaRange="1"/>
  </ignoredErrors>
  <drawing r:id="rId3"/>
</worksheet>
</file>

<file path=xl/worksheets/sheet7.xml><?xml version="1.0" encoding="utf-8"?>
<worksheet xmlns="http://schemas.openxmlformats.org/spreadsheetml/2006/main" xmlns:r="http://schemas.openxmlformats.org/officeDocument/2006/relationships">
  <dimension ref="A1:D21"/>
  <sheetViews>
    <sheetView workbookViewId="0">
      <selection activeCell="M12" sqref="M12"/>
    </sheetView>
  </sheetViews>
  <sheetFormatPr defaultRowHeight="15.9"/>
  <cols>
    <col min="1" max="1" width="9.23046875" style="7"/>
    <col min="2" max="2" width="14.3046875" style="7" customWidth="1"/>
    <col min="3" max="16384" width="9.23046875" style="7"/>
  </cols>
  <sheetData>
    <row r="1" spans="1:4" ht="20.6">
      <c r="A1" s="5" t="s">
        <v>344</v>
      </c>
    </row>
    <row r="3" spans="1:4">
      <c r="A3" s="7" t="s">
        <v>85</v>
      </c>
      <c r="B3" s="75" t="s">
        <v>348</v>
      </c>
    </row>
    <row r="5" spans="1:4">
      <c r="A5" s="70"/>
      <c r="B5" s="70" t="s">
        <v>254</v>
      </c>
    </row>
    <row r="6" spans="1:4">
      <c r="A6" s="332">
        <v>2000</v>
      </c>
      <c r="B6" s="156">
        <v>11.703411450000001</v>
      </c>
      <c r="D6" s="67" t="s">
        <v>345</v>
      </c>
    </row>
    <row r="7" spans="1:4">
      <c r="A7" s="332">
        <v>2001</v>
      </c>
      <c r="B7" s="156">
        <v>11.851790086999999</v>
      </c>
    </row>
    <row r="8" spans="1:4">
      <c r="A8" s="332">
        <v>2002</v>
      </c>
      <c r="B8" s="156">
        <v>11.945254904</v>
      </c>
    </row>
    <row r="9" spans="1:4">
      <c r="A9" s="332">
        <v>2003</v>
      </c>
      <c r="B9" s="156">
        <v>11.998834444</v>
      </c>
    </row>
    <row r="10" spans="1:4">
      <c r="A10" s="332">
        <v>2004</v>
      </c>
      <c r="B10" s="156">
        <v>12.082014084000001</v>
      </c>
    </row>
    <row r="11" spans="1:4">
      <c r="A11" s="332">
        <v>2005</v>
      </c>
      <c r="B11" s="156">
        <v>12.200730138999999</v>
      </c>
    </row>
    <row r="12" spans="1:4">
      <c r="A12" s="332">
        <v>2006</v>
      </c>
      <c r="B12" s="156">
        <v>12.389814418</v>
      </c>
    </row>
    <row r="13" spans="1:4">
      <c r="A13" s="332">
        <v>2007</v>
      </c>
      <c r="B13" s="157">
        <v>12.579389463</v>
      </c>
    </row>
    <row r="14" spans="1:4">
      <c r="A14" s="332">
        <v>2008</v>
      </c>
      <c r="B14" s="157">
        <v>12.831534123000001</v>
      </c>
    </row>
    <row r="15" spans="1:4">
      <c r="A15" s="332">
        <v>2009</v>
      </c>
      <c r="B15" s="157">
        <v>13.220016978</v>
      </c>
    </row>
    <row r="16" spans="1:4">
      <c r="A16" s="332">
        <v>2010</v>
      </c>
      <c r="B16" s="157">
        <v>13.518635699000001</v>
      </c>
    </row>
    <row r="17" spans="1:2">
      <c r="A17" s="332">
        <v>2011</v>
      </c>
      <c r="B17" s="157">
        <v>13.798339835</v>
      </c>
    </row>
    <row r="18" spans="1:2">
      <c r="A18" s="332">
        <v>2012</v>
      </c>
      <c r="B18" s="157">
        <v>14.033501255999999</v>
      </c>
    </row>
    <row r="19" spans="1:2">
      <c r="A19" s="333">
        <v>2013</v>
      </c>
      <c r="B19" s="158">
        <v>14.18012141</v>
      </c>
    </row>
    <row r="20" spans="1:2">
      <c r="A20" s="333">
        <v>2014</v>
      </c>
      <c r="B20" s="158">
        <v>14.235785917999999</v>
      </c>
    </row>
    <row r="21" spans="1:2">
      <c r="A21" s="333">
        <v>2015</v>
      </c>
      <c r="B21" s="158">
        <v>14.337942726</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I52"/>
  <sheetViews>
    <sheetView workbookViewId="0">
      <selection activeCell="A6" sqref="A6:A20"/>
    </sheetView>
  </sheetViews>
  <sheetFormatPr defaultRowHeight="15.9"/>
  <cols>
    <col min="1" max="1" width="9.23046875" style="7"/>
    <col min="2" max="2" width="39.23046875" style="7" customWidth="1"/>
    <col min="3" max="3" width="0" style="7" hidden="1" customWidth="1"/>
    <col min="4" max="4" width="15.4609375" style="7" customWidth="1"/>
    <col min="5" max="6" width="9.3046875" style="7" bestFit="1" customWidth="1"/>
    <col min="7" max="7" width="10.3046875" style="7" bestFit="1" customWidth="1"/>
    <col min="8" max="16" width="9.23046875" style="7"/>
    <col min="17" max="17" width="2.69140625" style="7" customWidth="1"/>
    <col min="18" max="19" width="9.23046875" style="7"/>
    <col min="20" max="20" width="13.15234375" style="7" customWidth="1"/>
    <col min="21" max="16384" width="9.23046875" style="7"/>
  </cols>
  <sheetData>
    <row r="1" spans="1:9" ht="20.6">
      <c r="A1" s="5" t="s">
        <v>346</v>
      </c>
      <c r="C1" s="7" t="s">
        <v>346</v>
      </c>
    </row>
    <row r="3" spans="1:9">
      <c r="A3" s="7" t="s">
        <v>63</v>
      </c>
      <c r="B3" s="75" t="s">
        <v>349</v>
      </c>
    </row>
    <row r="5" spans="1:9" ht="20.149999999999999" customHeight="1">
      <c r="B5" s="68" t="s">
        <v>315</v>
      </c>
      <c r="E5" s="8" t="s">
        <v>347</v>
      </c>
    </row>
    <row r="6" spans="1:9">
      <c r="A6" s="48">
        <v>2001</v>
      </c>
      <c r="B6" s="125">
        <v>570.27006829016875</v>
      </c>
    </row>
    <row r="7" spans="1:9">
      <c r="A7" s="48">
        <v>2002</v>
      </c>
      <c r="B7" s="125">
        <v>580.34823350639488</v>
      </c>
    </row>
    <row r="8" spans="1:9">
      <c r="A8" s="48">
        <v>2003</v>
      </c>
      <c r="B8" s="125">
        <v>594.50685339690108</v>
      </c>
    </row>
    <row r="9" spans="1:9">
      <c r="A9" s="48">
        <v>2004</v>
      </c>
      <c r="B9" s="125">
        <v>609.17529051987765</v>
      </c>
      <c r="I9" s="67"/>
    </row>
    <row r="10" spans="1:9">
      <c r="A10" s="48">
        <v>2005</v>
      </c>
      <c r="B10" s="125">
        <v>623.54435279034328</v>
      </c>
    </row>
    <row r="11" spans="1:9">
      <c r="A11" s="48">
        <v>2006</v>
      </c>
      <c r="B11" s="125">
        <v>628.66152081441476</v>
      </c>
    </row>
    <row r="12" spans="1:9">
      <c r="A12" s="48">
        <v>2007</v>
      </c>
      <c r="B12" s="125">
        <v>634.1209337563331</v>
      </c>
    </row>
    <row r="13" spans="1:9">
      <c r="A13" s="48">
        <v>2008</v>
      </c>
      <c r="B13" s="125">
        <v>631.92661627306438</v>
      </c>
    </row>
    <row r="14" spans="1:9">
      <c r="A14" s="48">
        <v>2009</v>
      </c>
      <c r="B14" s="125">
        <v>623.74145865290745</v>
      </c>
    </row>
    <row r="15" spans="1:9">
      <c r="A15" s="48">
        <v>2010</v>
      </c>
      <c r="B15" s="125">
        <v>621.51446893603327</v>
      </c>
    </row>
    <row r="16" spans="1:9">
      <c r="A16" s="48">
        <v>2011</v>
      </c>
      <c r="B16" s="125">
        <v>615.16970802919707</v>
      </c>
    </row>
    <row r="17" spans="1:2">
      <c r="A17" s="48">
        <v>2012</v>
      </c>
      <c r="B17" s="125">
        <v>620.52925296613046</v>
      </c>
    </row>
    <row r="18" spans="1:2">
      <c r="A18" s="48">
        <v>2013</v>
      </c>
      <c r="B18" s="125">
        <v>628.87800814929869</v>
      </c>
    </row>
    <row r="19" spans="1:2">
      <c r="A19" s="48">
        <v>2014</v>
      </c>
      <c r="B19" s="125">
        <v>639.59088187684324</v>
      </c>
    </row>
    <row r="20" spans="1:2">
      <c r="A20" s="48">
        <v>2015</v>
      </c>
      <c r="B20" s="125">
        <v>656.72650521139326</v>
      </c>
    </row>
    <row r="22" spans="1:2" customFormat="1" ht="12.45"/>
    <row r="23" spans="1:2" customFormat="1" ht="12.45"/>
    <row r="24" spans="1:2" customFormat="1" ht="12.45"/>
    <row r="25" spans="1:2" customFormat="1" ht="12.45"/>
    <row r="26" spans="1:2" customFormat="1" ht="12.45"/>
    <row r="27" spans="1:2" customFormat="1" ht="12.45"/>
    <row r="28" spans="1:2" customFormat="1" ht="12.45"/>
    <row r="29" spans="1:2" customFormat="1" ht="12.45"/>
    <row r="30" spans="1:2" customFormat="1" ht="12.45"/>
    <row r="31" spans="1:2" customFormat="1" ht="12.45"/>
    <row r="32" spans="1:2" customFormat="1" ht="12.45"/>
    <row r="33" customFormat="1" ht="12.45"/>
    <row r="34" customFormat="1" ht="12.45"/>
    <row r="35" customFormat="1" ht="12.45"/>
    <row r="36" customFormat="1" ht="12.45"/>
    <row r="37" customFormat="1" ht="12.45"/>
    <row r="38" customFormat="1" ht="12.45"/>
    <row r="39" customFormat="1" ht="12.45"/>
    <row r="40" customFormat="1" ht="12.45"/>
    <row r="41" customFormat="1" ht="12.45"/>
    <row r="42" customFormat="1" ht="12.45"/>
    <row r="43" customFormat="1" ht="12.45"/>
    <row r="44" customFormat="1" ht="12.45"/>
    <row r="45" customFormat="1" ht="12.45"/>
    <row r="46" customFormat="1" ht="12.45"/>
    <row r="47" customFormat="1" ht="12.45"/>
    <row r="48" customFormat="1" ht="12.45"/>
    <row r="49" customFormat="1" ht="12.45"/>
    <row r="50" customFormat="1" ht="12.45"/>
    <row r="51" customFormat="1" ht="12.45"/>
    <row r="52" customFormat="1" ht="12.4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G23"/>
  <sheetViews>
    <sheetView workbookViewId="0">
      <selection activeCell="E22" sqref="E22"/>
    </sheetView>
  </sheetViews>
  <sheetFormatPr defaultRowHeight="12.45"/>
  <cols>
    <col min="1" max="1" width="18.4609375" customWidth="1"/>
  </cols>
  <sheetData>
    <row r="1" spans="1:7" s="7" customFormat="1" ht="20.6">
      <c r="A1" s="5" t="s">
        <v>351</v>
      </c>
    </row>
    <row r="2" spans="1:7" s="7" customFormat="1" ht="15.9"/>
    <row r="3" spans="1:7" s="7" customFormat="1" ht="15.9">
      <c r="A3" s="7" t="s">
        <v>350</v>
      </c>
      <c r="B3" s="75"/>
    </row>
    <row r="4" spans="1:7" s="7" customFormat="1" ht="15.9">
      <c r="A4" s="48"/>
    </row>
    <row r="5" spans="1:7" s="7" customFormat="1" ht="15.9">
      <c r="B5" s="8">
        <v>1996</v>
      </c>
      <c r="C5" s="8">
        <v>2001</v>
      </c>
      <c r="D5" s="8">
        <v>2006</v>
      </c>
      <c r="E5" s="8">
        <v>2013</v>
      </c>
      <c r="G5" s="67" t="s">
        <v>352</v>
      </c>
    </row>
    <row r="6" spans="1:7" s="7" customFormat="1" ht="15.9">
      <c r="A6" s="7" t="s">
        <v>113</v>
      </c>
      <c r="B6" s="62">
        <v>144972</v>
      </c>
      <c r="C6" s="62">
        <v>129891</v>
      </c>
      <c r="D6" s="62">
        <v>112758</v>
      </c>
      <c r="E6" s="62">
        <v>116382</v>
      </c>
    </row>
    <row r="7" spans="1:7" s="7" customFormat="1" ht="15.9">
      <c r="A7" s="7" t="s">
        <v>114</v>
      </c>
      <c r="B7" s="62">
        <v>518457</v>
      </c>
      <c r="C7" s="62">
        <v>526230</v>
      </c>
      <c r="D7" s="62">
        <v>527844</v>
      </c>
      <c r="E7" s="62">
        <v>552813</v>
      </c>
    </row>
    <row r="8" spans="1:7" s="7" customFormat="1" ht="15.9">
      <c r="A8" s="7" t="s">
        <v>115</v>
      </c>
      <c r="B8" s="62">
        <v>406884</v>
      </c>
      <c r="C8" s="62">
        <v>463116</v>
      </c>
      <c r="D8" s="62">
        <v>531627</v>
      </c>
      <c r="E8" s="62">
        <v>565095</v>
      </c>
    </row>
    <row r="9" spans="1:7" s="7" customFormat="1" ht="15.9">
      <c r="A9" s="7" t="s">
        <v>116</v>
      </c>
      <c r="B9" s="62">
        <v>142827</v>
      </c>
      <c r="C9" s="62">
        <v>169116</v>
      </c>
      <c r="D9" s="62">
        <v>222204</v>
      </c>
      <c r="E9" s="62">
        <v>237468</v>
      </c>
    </row>
    <row r="10" spans="1:7" s="7" customFormat="1" ht="15.9"/>
    <row r="11" spans="1:7" s="7" customFormat="1" ht="15.9">
      <c r="B11" s="7">
        <v>1996</v>
      </c>
      <c r="C11" s="7">
        <v>2001</v>
      </c>
      <c r="D11" s="7">
        <v>2006</v>
      </c>
      <c r="E11" s="7">
        <v>2013</v>
      </c>
    </row>
    <row r="12" spans="1:7" s="7" customFormat="1" ht="15.9">
      <c r="A12" s="7" t="s">
        <v>113</v>
      </c>
      <c r="B12" s="63">
        <f>B6/SUM(B6:B9)</f>
        <v>0.11950145902369058</v>
      </c>
      <c r="C12" s="63">
        <f>C6/SUM(C6:C9)</f>
        <v>0.10081941828054888</v>
      </c>
      <c r="D12" s="63">
        <f>D6/SUM(D6:D9)</f>
        <v>8.0862974413256142E-2</v>
      </c>
      <c r="E12" s="63">
        <f>E6/SUM(E6:E9)</f>
        <v>7.9076859103194952E-2</v>
      </c>
    </row>
    <row r="13" spans="1:7" s="7" customFormat="1" ht="15.9">
      <c r="A13" s="7" t="s">
        <v>114</v>
      </c>
      <c r="B13" s="63">
        <f>B7/SUM(B6:B9)</f>
        <v>0.42736782234531878</v>
      </c>
      <c r="C13" s="63">
        <f>C7/SUM(C6:C9)</f>
        <v>0.40845172091810239</v>
      </c>
      <c r="D13" s="63">
        <f>D7/SUM(D6:D9)</f>
        <v>0.37853665253188928</v>
      </c>
      <c r="E13" s="64">
        <f>E7/SUM(E6:E9)</f>
        <v>0.37561406155087995</v>
      </c>
    </row>
    <row r="14" spans="1:7" s="7" customFormat="1" ht="15.9">
      <c r="A14" s="7" t="s">
        <v>115</v>
      </c>
      <c r="B14" s="63">
        <f>B8/SUM(B6:B9)</f>
        <v>0.33539739848657202</v>
      </c>
      <c r="C14" s="63">
        <f>C8/SUM(C6:C9)</f>
        <v>0.35946359421680241</v>
      </c>
      <c r="D14" s="63">
        <f>D8/SUM(D6:D9)</f>
        <v>0.38124958316390961</v>
      </c>
      <c r="E14" s="64">
        <f>E8/SUM(E6:E9)</f>
        <v>0.38395918350707114</v>
      </c>
    </row>
    <row r="15" spans="1:7" s="7" customFormat="1" ht="15.9">
      <c r="A15" s="7" t="s">
        <v>116</v>
      </c>
      <c r="B15" s="63">
        <f>B9/SUM(B6:B9)</f>
        <v>0.11773332014441862</v>
      </c>
      <c r="C15" s="63">
        <f>C9/SUM(C6:C9)</f>
        <v>0.13126526658454632</v>
      </c>
      <c r="D15" s="63">
        <f>D9/SUM(D6:D9)</f>
        <v>0.15935078989094492</v>
      </c>
      <c r="E15" s="63">
        <f>E9/SUM(E6:E9)</f>
        <v>0.16134989583885395</v>
      </c>
    </row>
    <row r="16" spans="1:7"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ageMargins left="0.7" right="0.7" top="0.75" bottom="0.75" header="0.3" footer="0.3"/>
  <ignoredErrors>
    <ignoredError sqref="B12:E15"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vt:i4>
      </vt:variant>
    </vt:vector>
  </HeadingPairs>
  <TitlesOfParts>
    <vt:vector size="50" baseType="lpstr">
      <vt:lpstr>Overview brochure</vt:lpstr>
      <vt:lpstr>1.2 State highways</vt:lpstr>
      <vt:lpstr>1.3 VKT</vt:lpstr>
      <vt:lpstr>1.4 Population</vt:lpstr>
      <vt:lpstr>1.5 Golden triangle</vt:lpstr>
      <vt:lpstr>1.6 Vehicle fleet</vt:lpstr>
      <vt:lpstr>1.7 Fleet age</vt:lpstr>
      <vt:lpstr>1.8 Light vehicles</vt:lpstr>
      <vt:lpstr>1.9 Vehicles in household</vt:lpstr>
      <vt:lpstr>1.11 Light vehicle travel</vt:lpstr>
      <vt:lpstr>1.12 Motorcyles</vt:lpstr>
      <vt:lpstr>1.13 Road deaths and injuries</vt:lpstr>
      <vt:lpstr>1.14 Drivers, vehicles, deaths </vt:lpstr>
      <vt:lpstr>1.15 Deaths injuries</vt:lpstr>
      <vt:lpstr>1.16 Road deaths</vt:lpstr>
      <vt:lpstr>1.17 Road injuries</vt:lpstr>
      <vt:lpstr>1.18 Crash factors</vt:lpstr>
      <vt:lpstr>1.19 Overseas drivers</vt:lpstr>
      <vt:lpstr>1.20 Motorcycle deaths injuries</vt:lpstr>
      <vt:lpstr>2.1 Rail network</vt:lpstr>
      <vt:lpstr>2.3 Rail deaths</vt:lpstr>
      <vt:lpstr>3.1 Road rail freight</vt:lpstr>
      <vt:lpstr>3.2 Truck crashes</vt:lpstr>
      <vt:lpstr>4.1 Exports imports</vt:lpstr>
      <vt:lpstr>4.3 Port trade</vt:lpstr>
      <vt:lpstr>4.4 Port imports exports</vt:lpstr>
      <vt:lpstr>4.5 and 4.6 Port commodities</vt:lpstr>
      <vt:lpstr>4.7 Cruise visits 1</vt:lpstr>
      <vt:lpstr>4.8 Cruise visits 2</vt:lpstr>
      <vt:lpstr>5.2 Air arrivals departures</vt:lpstr>
      <vt:lpstr>5.3 Main airports</vt:lpstr>
      <vt:lpstr>5.4 Other airports</vt:lpstr>
      <vt:lpstr>5.6 Air freight</vt:lpstr>
      <vt:lpstr>6.1 Walking</vt:lpstr>
      <vt:lpstr>6.2 and 6.3 Travel to school</vt:lpstr>
      <vt:lpstr>6.4 Time walking</vt:lpstr>
      <vt:lpstr>7.1 Public transport (PT)</vt:lpstr>
      <vt:lpstr>7.2 Household PT use</vt:lpstr>
      <vt:lpstr>7.3 Christchurch PT</vt:lpstr>
      <vt:lpstr>7.4 Wellington PT</vt:lpstr>
      <vt:lpstr>7.5 Auckland PT</vt:lpstr>
      <vt:lpstr>7.6 PT other cities</vt:lpstr>
      <vt:lpstr>8.1 Household mode share 1</vt:lpstr>
      <vt:lpstr>8.2 Household mode share 2</vt:lpstr>
      <vt:lpstr>8.3 Driver licence holders 1</vt:lpstr>
      <vt:lpstr>8.4 Drive licence holders 2</vt:lpstr>
      <vt:lpstr>8.5 and 8.6 Travel to school</vt:lpstr>
      <vt:lpstr>'1.3 VKT'!_edn1</vt:lpstr>
      <vt:lpstr>'1.3 VKT'!_ednref1</vt:lpstr>
      <vt:lpstr>'5.3 Main airports'!_MailEndCompose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creator>David Ryan</dc:creator>
  <cp:lastModifiedBy>David Ryan</cp:lastModifiedBy>
  <cp:lastPrinted>2016-11-21T00:43:14Z</cp:lastPrinted>
  <dcterms:created xsi:type="dcterms:W3CDTF">2016-08-26T02:31:53Z</dcterms:created>
  <dcterms:modified xsi:type="dcterms:W3CDTF">2017-06-19T02:38:44Z</dcterms:modified>
  <cp:contentType>Excel</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